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D:\การเงิน\การเงินเถิน\ก่อสร้างอาคาร\ก่อสร้างรั้ว\"/>
    </mc:Choice>
  </mc:AlternateContent>
  <xr:revisionPtr revIDLastSave="0" documentId="13_ncr:1_{067375A8-4C1B-49B8-A120-53CAB39D73B3}" xr6:coauthVersionLast="47" xr6:coauthVersionMax="47" xr10:uidLastSave="{00000000-0000-0000-0000-000000000000}"/>
  <bookViews>
    <workbookView xWindow="-108" yWindow="-108" windowWidth="23256" windowHeight="12456" tabRatio="813" firstSheet="1" activeTab="3" xr2:uid="{00000000-000D-0000-FFFF-FFFF00000000}"/>
  </bookViews>
  <sheets>
    <sheet name="laroux" sheetId="1" state="veryHidden" r:id="rId1"/>
    <sheet name="ปะหน้า" sheetId="8" r:id="rId2"/>
    <sheet name="สรุปหมวดงาน" sheetId="7" r:id="rId3"/>
    <sheet name="Boq" sheetId="2" r:id="rId4"/>
    <sheet name="คำนวณ Factor F" sheetId="9" r:id="rId5"/>
  </sheets>
  <externalReferences>
    <externalReference r:id="rId6"/>
    <externalReference r:id="rId7"/>
  </externalReferences>
  <definedNames>
    <definedName name="_FAC1">[1]สรุป!$C$307</definedName>
    <definedName name="factor_table">'คำนวณ Factor F'!$B$10:$B$33</definedName>
    <definedName name="HTML_CodePage" hidden="1">874</definedName>
    <definedName name="HTML_Control" localSheetId="4" hidden="1">{"'SUMMATION'!$B$2:$I$2"}</definedName>
    <definedName name="HTML_Control" hidden="1">{"'SUMMATION'!$B$2:$I$2"}</definedName>
    <definedName name="HTML_Description" hidden="1">""</definedName>
    <definedName name="HTML_Email" hidden="1">""</definedName>
    <definedName name="HTML_Header" hidden="1">"SUMMATION"</definedName>
    <definedName name="HTML_LastUpdate" hidden="1">"21/3/02"</definedName>
    <definedName name="HTML_LineAfter" hidden="1">FALSE</definedName>
    <definedName name="HTML_LineBefore" hidden="1">FALSE</definedName>
    <definedName name="HTML_Name" hidden="1">"Estimate_5"</definedName>
    <definedName name="HTML_OBDlg2" hidden="1">TRUE</definedName>
    <definedName name="HTML_OBDlg4" hidden="1">TRUE</definedName>
    <definedName name="HTML_OS" hidden="1">0</definedName>
    <definedName name="HTML_PathFile" hidden="1">"C:\SAni.htm"</definedName>
    <definedName name="HTML_Title" hidden="1">"อาคารเรียนรวม"</definedName>
    <definedName name="_xlnm.Print_Area" localSheetId="3">Boq!$B$1:$K$252</definedName>
    <definedName name="_xlnm.Print_Area" localSheetId="4">'คำนวณ Factor F'!$A$1:$I$37</definedName>
    <definedName name="_xlnm.Print_Area" localSheetId="1">ปะหน้า!$B$1:$J$40</definedName>
    <definedName name="_xlnm.Print_Area" localSheetId="2">สรุปหมวดงาน!$B$1:$G$38</definedName>
    <definedName name="_xlnm.Print_Titles" localSheetId="3">Boq!$211:$214</definedName>
    <definedName name="_xlnm.Print_Titles" localSheetId="2">สรุปหมวดงาน!$1:$5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30" i="2" l="1"/>
  <c r="J230" i="2"/>
  <c r="H230" i="2"/>
  <c r="C10" i="9"/>
  <c r="C8" i="9"/>
  <c r="K231" i="2"/>
  <c r="K229" i="2"/>
  <c r="K228" i="2"/>
  <c r="K227" i="2"/>
  <c r="K226" i="2"/>
  <c r="J231" i="2"/>
  <c r="J229" i="2"/>
  <c r="J228" i="2"/>
  <c r="J227" i="2"/>
  <c r="J226" i="2"/>
  <c r="H231" i="2"/>
  <c r="H229" i="2"/>
  <c r="H228" i="2"/>
  <c r="H227" i="2"/>
  <c r="H226" i="2"/>
  <c r="K32" i="2"/>
  <c r="J32" i="2"/>
  <c r="H32" i="2"/>
  <c r="D12" i="7"/>
  <c r="D11" i="7"/>
  <c r="F225" i="2"/>
  <c r="H217" i="2"/>
  <c r="J217" i="2"/>
  <c r="K217" i="2"/>
  <c r="H218" i="2"/>
  <c r="J218" i="2"/>
  <c r="K218" i="2"/>
  <c r="H219" i="2"/>
  <c r="J219" i="2"/>
  <c r="K219" i="2"/>
  <c r="H220" i="2"/>
  <c r="J220" i="2"/>
  <c r="K220" i="2"/>
  <c r="H221" i="2"/>
  <c r="J221" i="2"/>
  <c r="K221" i="2"/>
  <c r="H222" i="2"/>
  <c r="J222" i="2"/>
  <c r="K222" i="2"/>
  <c r="H223" i="2"/>
  <c r="J223" i="2"/>
  <c r="K223" i="2"/>
  <c r="H224" i="2"/>
  <c r="J224" i="2"/>
  <c r="K224" i="2"/>
  <c r="D170" i="2"/>
  <c r="D169" i="2"/>
  <c r="K182" i="2"/>
  <c r="J182" i="2"/>
  <c r="H182" i="2"/>
  <c r="K181" i="2"/>
  <c r="J181" i="2"/>
  <c r="H181" i="2"/>
  <c r="K180" i="2"/>
  <c r="J180" i="2"/>
  <c r="H180" i="2"/>
  <c r="K179" i="2"/>
  <c r="J179" i="2"/>
  <c r="H179" i="2"/>
  <c r="K178" i="2"/>
  <c r="J178" i="2"/>
  <c r="H178" i="2"/>
  <c r="K177" i="2"/>
  <c r="J177" i="2"/>
  <c r="H177" i="2"/>
  <c r="K176" i="2"/>
  <c r="J176" i="2"/>
  <c r="H176" i="2"/>
  <c r="K175" i="2"/>
  <c r="J175" i="2"/>
  <c r="H175" i="2"/>
  <c r="D128" i="2"/>
  <c r="D127" i="2"/>
  <c r="K150" i="2"/>
  <c r="J150" i="2"/>
  <c r="H150" i="2"/>
  <c r="K149" i="2"/>
  <c r="J149" i="2"/>
  <c r="H149" i="2"/>
  <c r="K148" i="2"/>
  <c r="J148" i="2"/>
  <c r="H148" i="2"/>
  <c r="K147" i="2"/>
  <c r="J147" i="2"/>
  <c r="H147" i="2"/>
  <c r="K146" i="2"/>
  <c r="J146" i="2"/>
  <c r="H146" i="2"/>
  <c r="K145" i="2"/>
  <c r="J145" i="2"/>
  <c r="H145" i="2"/>
  <c r="K140" i="2"/>
  <c r="J140" i="2"/>
  <c r="H140" i="2"/>
  <c r="K139" i="2"/>
  <c r="J139" i="2"/>
  <c r="H139" i="2"/>
  <c r="K138" i="2"/>
  <c r="J138" i="2"/>
  <c r="H138" i="2"/>
  <c r="K137" i="2"/>
  <c r="J137" i="2"/>
  <c r="H137" i="2"/>
  <c r="K136" i="2"/>
  <c r="J136" i="2"/>
  <c r="H136" i="2"/>
  <c r="K135" i="2"/>
  <c r="J135" i="2"/>
  <c r="H135" i="2"/>
  <c r="K134" i="2"/>
  <c r="J134" i="2"/>
  <c r="H134" i="2"/>
  <c r="K133" i="2"/>
  <c r="J133" i="2"/>
  <c r="H133" i="2"/>
  <c r="J184" i="2" l="1"/>
  <c r="K184" i="2"/>
  <c r="E11" i="7" s="1"/>
  <c r="H184" i="2"/>
  <c r="J142" i="2"/>
  <c r="J152" i="2"/>
  <c r="K142" i="2"/>
  <c r="K152" i="2"/>
  <c r="H142" i="2"/>
  <c r="H152" i="2"/>
  <c r="K154" i="2" l="1"/>
  <c r="E10" i="7" s="1"/>
  <c r="J233" i="2"/>
  <c r="K233" i="2"/>
  <c r="E12" i="7" s="1"/>
  <c r="H233" i="2"/>
  <c r="D9" i="7"/>
  <c r="D10" i="7"/>
  <c r="D86" i="2"/>
  <c r="D85" i="2"/>
  <c r="K110" i="2"/>
  <c r="J110" i="2"/>
  <c r="H110" i="2"/>
  <c r="K109" i="2"/>
  <c r="J109" i="2"/>
  <c r="H109" i="2"/>
  <c r="K108" i="2"/>
  <c r="J108" i="2"/>
  <c r="H108" i="2"/>
  <c r="K107" i="2"/>
  <c r="J107" i="2"/>
  <c r="H107" i="2"/>
  <c r="K106" i="2"/>
  <c r="J106" i="2"/>
  <c r="H106" i="2"/>
  <c r="K105" i="2"/>
  <c r="J105" i="2"/>
  <c r="H105" i="2"/>
  <c r="K100" i="2"/>
  <c r="J100" i="2"/>
  <c r="H100" i="2"/>
  <c r="K99" i="2"/>
  <c r="J99" i="2"/>
  <c r="H99" i="2"/>
  <c r="K98" i="2"/>
  <c r="J98" i="2"/>
  <c r="H98" i="2"/>
  <c r="K97" i="2"/>
  <c r="J97" i="2"/>
  <c r="H97" i="2"/>
  <c r="K96" i="2"/>
  <c r="J96" i="2"/>
  <c r="H96" i="2"/>
  <c r="K95" i="2"/>
  <c r="J95" i="2"/>
  <c r="H95" i="2"/>
  <c r="K94" i="2"/>
  <c r="J94" i="2"/>
  <c r="H94" i="2"/>
  <c r="K93" i="2"/>
  <c r="J93" i="2"/>
  <c r="H93" i="2"/>
  <c r="K92" i="2"/>
  <c r="J92" i="2"/>
  <c r="H92" i="2"/>
  <c r="K91" i="2"/>
  <c r="J91" i="2"/>
  <c r="H91" i="2"/>
  <c r="K90" i="2"/>
  <c r="J90" i="2"/>
  <c r="H90" i="2"/>
  <c r="H49" i="2"/>
  <c r="J49" i="2"/>
  <c r="K49" i="2"/>
  <c r="H50" i="2"/>
  <c r="J50" i="2"/>
  <c r="K50" i="2"/>
  <c r="H51" i="2"/>
  <c r="J51" i="2"/>
  <c r="K51" i="2"/>
  <c r="H52" i="2"/>
  <c r="J52" i="2"/>
  <c r="K52" i="2"/>
  <c r="H53" i="2"/>
  <c r="J53" i="2"/>
  <c r="K53" i="2"/>
  <c r="H58" i="2"/>
  <c r="J58" i="2"/>
  <c r="K58" i="2"/>
  <c r="H59" i="2"/>
  <c r="J59" i="2"/>
  <c r="K59" i="2"/>
  <c r="H60" i="2"/>
  <c r="J60" i="2"/>
  <c r="K60" i="2"/>
  <c r="H61" i="2"/>
  <c r="J61" i="2"/>
  <c r="K61" i="2"/>
  <c r="D44" i="2"/>
  <c r="D43" i="2"/>
  <c r="K102" i="2" l="1"/>
  <c r="J112" i="2"/>
  <c r="K112" i="2"/>
  <c r="H112" i="2"/>
  <c r="J102" i="2"/>
  <c r="H102" i="2"/>
  <c r="K63" i="2"/>
  <c r="K55" i="2"/>
  <c r="H55" i="2"/>
  <c r="J63" i="2"/>
  <c r="H63" i="2"/>
  <c r="J55" i="2"/>
  <c r="K27" i="2" l="1"/>
  <c r="J27" i="2"/>
  <c r="H27" i="2"/>
  <c r="K14" i="2" l="1"/>
  <c r="J14" i="2"/>
  <c r="H14" i="2"/>
  <c r="K31" i="2" l="1"/>
  <c r="J31" i="2"/>
  <c r="H31" i="2"/>
  <c r="K30" i="2"/>
  <c r="J30" i="2"/>
  <c r="H30" i="2"/>
  <c r="K29" i="2"/>
  <c r="J29" i="2"/>
  <c r="H29" i="2"/>
  <c r="K28" i="2"/>
  <c r="J28" i="2"/>
  <c r="H28" i="2"/>
  <c r="K22" i="2"/>
  <c r="J22" i="2"/>
  <c r="H22" i="2"/>
  <c r="K21" i="2"/>
  <c r="J21" i="2"/>
  <c r="H21" i="2"/>
  <c r="K19" i="2"/>
  <c r="J19" i="2"/>
  <c r="H19" i="2"/>
  <c r="F2" i="7"/>
  <c r="D4" i="8"/>
  <c r="F27" i="7"/>
  <c r="E27" i="7"/>
  <c r="K13" i="2"/>
  <c r="K15" i="2"/>
  <c r="K16" i="2"/>
  <c r="K17" i="2"/>
  <c r="K18" i="2"/>
  <c r="K20" i="2"/>
  <c r="D6" i="8"/>
  <c r="D3" i="8"/>
  <c r="H18" i="8"/>
  <c r="H19" i="8"/>
  <c r="C12" i="9"/>
  <c r="C13" i="9"/>
  <c r="D3" i="7"/>
  <c r="J16" i="2"/>
  <c r="J13" i="2"/>
  <c r="J15" i="2"/>
  <c r="J17" i="2"/>
  <c r="J18" i="2"/>
  <c r="J20" i="2"/>
  <c r="H16" i="2"/>
  <c r="H13" i="2"/>
  <c r="H15" i="2"/>
  <c r="H17" i="2"/>
  <c r="H18" i="2"/>
  <c r="F3" i="7"/>
  <c r="F37" i="7"/>
  <c r="F32" i="7"/>
  <c r="E37" i="7"/>
  <c r="E32" i="7"/>
  <c r="D2" i="7"/>
  <c r="D212" i="2"/>
  <c r="D211" i="2"/>
  <c r="J34" i="2" l="1"/>
  <c r="K34" i="2"/>
  <c r="H34" i="2"/>
  <c r="J24" i="2"/>
  <c r="K24" i="2"/>
  <c r="H20" i="2"/>
  <c r="H24" i="2" s="1"/>
  <c r="K65" i="2" l="1"/>
  <c r="E9" i="7" s="1"/>
  <c r="E19" i="7" s="1"/>
  <c r="E38" i="7" s="1"/>
  <c r="H15" i="8" s="1"/>
  <c r="D5" i="9" s="1"/>
  <c r="C9" i="9" s="1"/>
  <c r="F19" i="7"/>
  <c r="F38" i="7" s="1"/>
  <c r="C14" i="9" l="1"/>
  <c r="F16" i="8" s="1"/>
  <c r="C16" i="9" l="1"/>
  <c r="H16" i="8"/>
  <c r="H21" i="8" s="1"/>
  <c r="L22" i="8" s="1"/>
  <c r="H22" i="8" s="1"/>
  <c r="C23" i="8" l="1"/>
</calcChain>
</file>

<file path=xl/sharedStrings.xml><?xml version="1.0" encoding="utf-8"?>
<sst xmlns="http://schemas.openxmlformats.org/spreadsheetml/2006/main" count="461" uniqueCount="201">
  <si>
    <t>บัญชีแสดงปริมาณวัสดุและราคา</t>
  </si>
  <si>
    <t xml:space="preserve">โครงการก่อสร้าง </t>
  </si>
  <si>
    <t xml:space="preserve">สถานที่ก่อสร้าง </t>
  </si>
  <si>
    <t xml:space="preserve"> </t>
  </si>
  <si>
    <t xml:space="preserve">ผู้ประมาณการ </t>
  </si>
  <si>
    <t>วันที่ประมาณราคา</t>
  </si>
  <si>
    <t xml:space="preserve">ผู้ปรับราคา </t>
  </si>
  <si>
    <t>พื้นที่อาคาร</t>
  </si>
  <si>
    <t>ตร.ม.</t>
  </si>
  <si>
    <t xml:space="preserve">ผู้ตรวจสอบ </t>
  </si>
  <si>
    <t>ชั้น</t>
  </si>
  <si>
    <t>ลำดับ</t>
  </si>
  <si>
    <t>หมายเหตุ</t>
  </si>
  <si>
    <t>โครงการก่อสร้าง</t>
  </si>
  <si>
    <t xml:space="preserve">สถานที่ก่อสร้าง  </t>
  </si>
  <si>
    <t>รายการ</t>
  </si>
  <si>
    <t>หน่วย</t>
  </si>
  <si>
    <t>จำนวน</t>
  </si>
  <si>
    <t>ค่าวัสดุ</t>
  </si>
  <si>
    <t>ค่าแรงงาน</t>
  </si>
  <si>
    <t>รวมเงิน</t>
  </si>
  <si>
    <t>ต่อหน่วย</t>
  </si>
  <si>
    <t>เป็นเงิน</t>
  </si>
  <si>
    <t>ขุดดิน-ถมคืน</t>
  </si>
  <si>
    <t>ลบ.ม.</t>
  </si>
  <si>
    <t>คอนกรีต 1:2:4</t>
  </si>
  <si>
    <t>ตะปู</t>
  </si>
  <si>
    <t>กก.</t>
  </si>
  <si>
    <t>ลวดผูกเหล็ก</t>
  </si>
  <si>
    <t>แผ่น</t>
  </si>
  <si>
    <t>ชุด</t>
  </si>
  <si>
    <t>ราคาค่าก่อสร้างฐานรากชนิด</t>
  </si>
  <si>
    <t>7 %</t>
  </si>
  <si>
    <t xml:space="preserve">แบบเลขที่  </t>
  </si>
  <si>
    <t xml:space="preserve">เอกสารเลขที่ </t>
  </si>
  <si>
    <t>เหล็กเส้นกลม</t>
  </si>
  <si>
    <t xml:space="preserve">  RB   6 มม.</t>
  </si>
  <si>
    <t>ไม่ตอกเสาเข็ม</t>
  </si>
  <si>
    <t>เอกสารเลขที่</t>
  </si>
  <si>
    <t xml:space="preserve">งานโครงสร้าง </t>
  </si>
  <si>
    <t xml:space="preserve">งานระบบลิฟท์ </t>
  </si>
  <si>
    <t>สรุปผลการประมาณราคาค่าก่อสร้าง</t>
  </si>
  <si>
    <t xml:space="preserve">หน่วยงานออกแบบแปลนและรายการ   </t>
  </si>
  <si>
    <t>ประมาณราคาตามแบบ     ปร.4</t>
  </si>
  <si>
    <t xml:space="preserve">จำนวน  </t>
  </si>
  <si>
    <t>ลำดับที่</t>
  </si>
  <si>
    <t>ค่างานส่วนที่ 1 ค่าวัสดุและค่าแรงงานหมวดงานก่อสร้าง (ทุน)</t>
  </si>
  <si>
    <t xml:space="preserve">     ราคารวมค่า  Factor  F</t>
  </si>
  <si>
    <t>ค่างานส่วนที่ 2 หมวดงานครุภัณฑ์สั่งซื้อหรือจัดซื้อ</t>
  </si>
  <si>
    <t xml:space="preserve">ค่างานส่วนที่ 3  ค่าใช้จ่ายพิเศษตามข้อกำหนด (ถ้ามี) </t>
  </si>
  <si>
    <t>แบบสรุปค่าก่อสร้างของงานก่อสร้างอาคาร</t>
  </si>
  <si>
    <t>ส่วนที่ 1  ค่าวัสดุและค่าแรงงานหมวดงานก่อสร้าง (ทุน)</t>
  </si>
  <si>
    <t>(คิดเฉพาะค่าวัสดุและค่าแรงงานหรือทุนซึ่งยังไม่รวมค่าอำนวยการ ดอกเบี้ย กำไร และภาษี)</t>
  </si>
  <si>
    <t xml:space="preserve">  </t>
  </si>
  <si>
    <t>รวมค่างานกลุ่มงานที่ 1</t>
  </si>
  <si>
    <t>งานระบบปรับอากาศ และระบายอากาศ</t>
  </si>
  <si>
    <t>งานระบบพิเศษอื่นๆ</t>
  </si>
  <si>
    <t>รวมค่างานกลุ่มงานที่ 2</t>
  </si>
  <si>
    <t>งานครุภัณฑ์สั่งทำ (จัดจ้าง) และงานตกแต่งภายในอาคาร</t>
  </si>
  <si>
    <t>รวมค่างานกลุ่มงานที่ 3</t>
  </si>
  <si>
    <t>งานภูมิทัศน์</t>
  </si>
  <si>
    <t>รวมค่างานกลุ่มงานที่ 4</t>
  </si>
  <si>
    <t>รวมค่างานส่วนที่ 1</t>
  </si>
  <si>
    <t>ตอกเสาเข็ม คอร</t>
  </si>
  <si>
    <t>ตาราง Factor F  งานอาคาร</t>
  </si>
  <si>
    <t>การคำนวณหาค่า Factor-F เฉลี่ย</t>
  </si>
  <si>
    <t>เงินล่วงหน้าจ่าย</t>
  </si>
  <si>
    <t>เงินประกันผลงานหัก</t>
  </si>
  <si>
    <t>ดอกเบี้ยเงินกู้</t>
  </si>
  <si>
    <t>ค่าภาษีมูลค่าเพิ่ม</t>
  </si>
  <si>
    <t>Factor F =</t>
  </si>
  <si>
    <t>ค่างานต้นทุน</t>
  </si>
  <si>
    <t>Factor F</t>
  </si>
  <si>
    <t>B</t>
  </si>
  <si>
    <t>B : ค่างานต้นทุนต่ำ</t>
  </si>
  <si>
    <t>(บาท)</t>
  </si>
  <si>
    <t>A</t>
  </si>
  <si>
    <t>C</t>
  </si>
  <si>
    <t>C : ค่างานต้นทุนสูง</t>
  </si>
  <si>
    <t>D</t>
  </si>
  <si>
    <t>D : Factor F ทุนต่ำ</t>
  </si>
  <si>
    <t>E</t>
  </si>
  <si>
    <t>E : Factor F ทุนสูง</t>
  </si>
  <si>
    <t>นำค่านี้ไปใช้ในการคำนวณ</t>
  </si>
  <si>
    <t>A * Factor F</t>
  </si>
  <si>
    <r>
      <t>D - ((D-E)*(A-</t>
    </r>
    <r>
      <rPr>
        <b/>
        <sz val="18"/>
        <color indexed="12"/>
        <rFont val="CordiaUPC"/>
        <family val="2"/>
        <charset val="222"/>
      </rPr>
      <t>B</t>
    </r>
    <r>
      <rPr>
        <b/>
        <sz val="18"/>
        <rFont val="CordiaUPC"/>
        <family val="2"/>
        <charset val="222"/>
      </rPr>
      <t>)/(</t>
    </r>
    <r>
      <rPr>
        <b/>
        <sz val="18"/>
        <color indexed="10"/>
        <rFont val="CordiaUPC"/>
        <family val="2"/>
        <charset val="222"/>
      </rPr>
      <t>C</t>
    </r>
    <r>
      <rPr>
        <b/>
        <sz val="18"/>
        <rFont val="CordiaUPC"/>
        <family val="2"/>
        <charset val="222"/>
      </rPr>
      <t>-</t>
    </r>
    <r>
      <rPr>
        <b/>
        <sz val="18"/>
        <color indexed="12"/>
        <rFont val="CordiaUPC"/>
        <family val="2"/>
        <charset val="222"/>
      </rPr>
      <t>B</t>
    </r>
    <r>
      <rPr>
        <b/>
        <sz val="18"/>
        <rFont val="CordiaUPC"/>
        <family val="2"/>
        <charset val="222"/>
      </rPr>
      <t>))</t>
    </r>
  </si>
  <si>
    <t>2..3.2 ระบบโทรศัพท์</t>
  </si>
  <si>
    <t xml:space="preserve">เอกสารเลขที่  </t>
  </si>
  <si>
    <t>ราคาค่าวัสดุและค่าแรงที่ประมาณราคาได้</t>
  </si>
  <si>
    <t>บาท</t>
  </si>
  <si>
    <t>A : ค่างานต้นทุนที่ประมาณราคาได้</t>
  </si>
  <si>
    <t>ประเภท</t>
  </si>
  <si>
    <t>เจ้าของอาคาร</t>
  </si>
  <si>
    <t xml:space="preserve">แบบเลขที่ </t>
  </si>
  <si>
    <t xml:space="preserve">จำนวนชั้น </t>
  </si>
  <si>
    <t xml:space="preserve">ประมาณราคาเมื่อ      เดือน               </t>
  </si>
  <si>
    <t>ราคาค่าก่อสร้างชนิดฐานราก</t>
  </si>
  <si>
    <t>รวมเงิน (1)+(2)+(3)</t>
  </si>
  <si>
    <t>คิดเป็นเงินทั้งสิ้นโดยประมาณ</t>
  </si>
  <si>
    <t xml:space="preserve">กลุ่มงานที่ 1 </t>
  </si>
  <si>
    <t xml:space="preserve">กลุ่มงานที่ 2 </t>
  </si>
  <si>
    <t xml:space="preserve">กลุ่มงานที่ 3 </t>
  </si>
  <si>
    <t xml:space="preserve">กลุ่มงานที่ 4 </t>
  </si>
  <si>
    <t>นายพิทักษ์  ศิริบุตร</t>
  </si>
  <si>
    <t xml:space="preserve"> -</t>
  </si>
  <si>
    <t xml:space="preserve">  RB   12 มม.</t>
  </si>
  <si>
    <t>งาน</t>
  </si>
  <si>
    <r>
      <t xml:space="preserve">      ราคารวมค่าภาษีมูลค่าเพิ่ม (</t>
    </r>
    <r>
      <rPr>
        <b/>
        <sz val="14"/>
        <rFont val="TH SarabunIT๙"/>
        <family val="2"/>
      </rPr>
      <t xml:space="preserve">VAT)  </t>
    </r>
  </si>
  <si>
    <t>งานพัสดุ สำนักงานสาธารณสุขจังหวัดลำปาง</t>
  </si>
  <si>
    <t xml:space="preserve"> ส่วนราชการ งานพัสดุ กลุ่มงานบริหารทั่วไป สำนักงานสาธารณสุขจังหวัดลำปาง  </t>
  </si>
  <si>
    <t>ทรายหยาบรองพื้น</t>
  </si>
  <si>
    <t xml:space="preserve">งานไม้แบบ </t>
  </si>
  <si>
    <t>ค่าแรงงานไม้แบบ</t>
  </si>
  <si>
    <t>ท่อน</t>
  </si>
  <si>
    <t>งานสีรองพื้น</t>
  </si>
  <si>
    <t>งานสีน้ำพลาสติค</t>
  </si>
  <si>
    <t xml:space="preserve">งานผนัง-ผิวผนัง </t>
  </si>
  <si>
    <t>รวมงานโครงสร้าง</t>
  </si>
  <si>
    <t>รวมงานผนัง-ผิวผนัง</t>
  </si>
  <si>
    <t>สสจ.ลป.</t>
  </si>
  <si>
    <t>ดินถมปรับพื้น</t>
  </si>
  <si>
    <t>ผนังก่ออิฐ</t>
  </si>
  <si>
    <t xml:space="preserve">เหล็กกล่องซิ้งค์ 4"x4" </t>
  </si>
  <si>
    <t>งานระบบไฟฟ้า</t>
  </si>
  <si>
    <t>เดินสายไฟฟ้าเดินลอย</t>
  </si>
  <si>
    <t>จุด</t>
  </si>
  <si>
    <t>รวมงานระบบไฟฟ้า</t>
  </si>
  <si>
    <t xml:space="preserve">เหล็กกล่อง 1"x2" </t>
  </si>
  <si>
    <t>เหล็กกล่อง  1/2x1/2 นิ้ว</t>
  </si>
  <si>
    <t>ค่าแรงประกอบติดตั้งงานแผงเหล็ก รวมอุปกรณ์เชื่อม</t>
  </si>
  <si>
    <t>งานประตูพร้อมอุปกรณ์บานเลื่อน</t>
  </si>
  <si>
    <t>งานสีโครงเหล็ก</t>
  </si>
  <si>
    <t>งานฉาบผนัง,เสา,คาน</t>
  </si>
  <si>
    <t xml:space="preserve">โคมไฟหลอดกลม LED  E27   1x9 W. </t>
  </si>
  <si>
    <t>งานเดินสายเมนไฟฟ้า เข้าต่อระบบเมนควบคุม</t>
  </si>
  <si>
    <t>เบรคเกอร์ และสวิทช์ (คุมเสาประตู, คุมไฟรั้ว สลับเสา)</t>
  </si>
  <si>
    <t xml:space="preserve">หลักเกณฑ์การกำหนดราคากลางงานก่อสร้าง หนังสือกระทรวงการคลังที่ กค 0433.2/ว499 ลงวันที่ 28 สิงหาคม 2566 </t>
  </si>
  <si>
    <t xml:space="preserve">FACTOR . F  ประเภทงานอาคาร  เงื่อนไข  - เงินล่วงหน้าจ่าย  0%  ,  - เงินประกันผลงานหัก  0 % ,  - ดอกเบี้ยเงินกู้  7 %  ,  ค่าภาษีมูลค่าเพิ่ม  7 % </t>
  </si>
  <si>
    <t>สำนักงานสาธารณสุขอำเภอเถิน อำเภอเถิน จังหวัดลำปาง</t>
  </si>
  <si>
    <t>งานรั้วด้านหน้า(ยาวประมาณ 25.50 ม.) และประตูรั้ว(2 ชุด)</t>
  </si>
  <si>
    <t>งานเหล็ก</t>
  </si>
  <si>
    <t>รวมงานเหล็ก</t>
  </si>
  <si>
    <t>งานกรุกระเบื้องผนัง</t>
  </si>
  <si>
    <t>งานป้ายชื่อ</t>
  </si>
  <si>
    <t xml:space="preserve">เหล็กกล่อง 2"x2" </t>
  </si>
  <si>
    <t>รวมงาน</t>
  </si>
  <si>
    <t>งานป้าย และ Tower</t>
  </si>
  <si>
    <t>ค่าแรงประกอบติดตั้งงานโครงป้าย รวมอุปกรณ์เชื่อม</t>
  </si>
  <si>
    <t>งานผนัง-ผิวผนัง พื้น</t>
  </si>
  <si>
    <t>งานกรุผนังคอมโพสิต(ป้าย TOWER)</t>
  </si>
  <si>
    <t>งานกรุผิวพื้น กระเบื้องเคลือบ</t>
  </si>
  <si>
    <t>งานป้ายโลโก้กระทรวงรวมไฟ</t>
  </si>
  <si>
    <t>ไฟเส้น LED สำหรับหน้าป้าย TOWER พร้อมผิวปิด</t>
  </si>
  <si>
    <t>ด้าน</t>
  </si>
  <si>
    <t>งานโคมไฟส่องป้าย และประดับป้ายสำนักงาน</t>
  </si>
  <si>
    <t>รวมราคางานรั้วด้านหน้าและประตู</t>
  </si>
  <si>
    <t>รวมราคางานป้ายชื่อ</t>
  </si>
  <si>
    <t>งานรั้วเหล็กโปร่ง</t>
  </si>
  <si>
    <t>ต้น</t>
  </si>
  <si>
    <t>งานคาน คสล.</t>
  </si>
  <si>
    <t>ม.</t>
  </si>
  <si>
    <t>งานฉาบปูน และแต่งหัวเสา</t>
  </si>
  <si>
    <t xml:space="preserve">เหล็กกล่อง 1"x1" </t>
  </si>
  <si>
    <t>ค่าแรงงานประกอบงานเหล็ก</t>
  </si>
  <si>
    <t>งานสี</t>
  </si>
  <si>
    <t>งานรื้อรั้วเดิมพร้อมขนทิ้ง</t>
  </si>
  <si>
    <t>ความยาวประมาณ 79 เมตร</t>
  </si>
  <si>
    <t>รวมราคางานรั้วเหล็กโปร่ง</t>
  </si>
  <si>
    <t>งานรั้วบล็อคทึบ</t>
  </si>
  <si>
    <t>ขุดดิน - ถมคืน</t>
  </si>
  <si>
    <t>คอนกรีตโครงสร้าง</t>
  </si>
  <si>
    <t xml:space="preserve">ไม้แบบ ( คิดค่าวัสดุ 50 %) </t>
  </si>
  <si>
    <t xml:space="preserve">ตะปู </t>
  </si>
  <si>
    <t xml:space="preserve">เหล็กเสริมเส้นกลม   </t>
  </si>
  <si>
    <t xml:space="preserve"> - RB    6  มม.</t>
  </si>
  <si>
    <t xml:space="preserve"> - RB    9  มม.</t>
  </si>
  <si>
    <t xml:space="preserve"> - RB  12  มม.</t>
  </si>
  <si>
    <t>ค่าแรงงานเหล็ก</t>
  </si>
  <si>
    <t>รวมราคางานรั้วบล็อคทึบ</t>
  </si>
  <si>
    <t>ก่อคอนกรีตบล็อค หนา 7 ซม.</t>
  </si>
  <si>
    <t>ฉาบปูนผนัง เสาคาน และทับหลัง</t>
  </si>
  <si>
    <t>งานป้ายตัวอักษรไฟ LED (สำนักงานสาธารณสุขอำเภอเถิน)</t>
  </si>
  <si>
    <t xml:space="preserve">เบรคเกอร์ และสวิทช์ </t>
  </si>
  <si>
    <t>ทาสีรองพื้น</t>
  </si>
  <si>
    <t xml:space="preserve">ทาสีพลาสติกภายนอก </t>
  </si>
  <si>
    <t>งานสีเหล็กรั้ว</t>
  </si>
  <si>
    <t>งานสีเหล็กประตู</t>
  </si>
  <si>
    <t>งานฐานรากและเสา</t>
  </si>
  <si>
    <t>เหล็กตะแกรงสำเร็จรูป</t>
  </si>
  <si>
    <t>งานประตูรั้วตาข่ายลวดถัก ยาว 5 เมตร โครงเหล็ก</t>
  </si>
  <si>
    <t>รวมรางเลื่อน และคาน ค.ส.ล.</t>
  </si>
  <si>
    <t>ความยาวประมาณ 122 เมตร</t>
  </si>
  <si>
    <t>4 ธันวาคม 2568</t>
  </si>
  <si>
    <t xml:space="preserve"> ธันวาคม 2568</t>
  </si>
  <si>
    <t xml:space="preserve">                      ( ลงชื่อ ) .................................................  ประธานกรรมการ</t>
  </si>
  <si>
    <t xml:space="preserve">                      ( ลงชื่อ ) .................................................            กรรมการ</t>
  </si>
  <si>
    <t xml:space="preserve">           (นายพิทักษ์  ศิริบุตร)</t>
  </si>
  <si>
    <t>ผู้ปรับราคา  คณะกรรมการกำหนดราคากลางงานก่อสร้าง ตามคำสั่งจังหวัดลำปาง ที่  6059/2568  ลงวันที่  27 พฤศจิกายน 2568</t>
  </si>
  <si>
    <t xml:space="preserve">           (นายยุทธนา  ถาวงค์)</t>
  </si>
  <si>
    <t xml:space="preserve">           (นายธนภัทร  อุ่ยเจริญ)</t>
  </si>
  <si>
    <t>รั้วพร้อมป้ายชื่อสำนักงานสาธารณสุขอำเภอเถิน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</si>
</sst>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164" formatCode="0.00000"/>
    <numFmt numFmtId="165" formatCode="#,##0.000"/>
    <numFmt numFmtId="166" formatCode="0.0000"/>
    <numFmt numFmtId="167" formatCode="_(* #,##0_);_(* \(#,##0\);_(* &quot;-&quot;??_);_(@_)"/>
    <numFmt numFmtId="168" formatCode="#,##0.0000;[Red]\-#,##0.0000"/>
    <numFmt numFmtId="169" formatCode="_-* #,##0_-;\-* #,##0_-;_-* &quot;-&quot;??_-;_-@_-"/>
    <numFmt numFmtId="170" formatCode="_-* #,##0.0000_-;\-* #,##0.0000_-;_-* &quot;-&quot;??_-;_-@_-"/>
    <numFmt numFmtId="171" formatCode="\t0.00E+00"/>
    <numFmt numFmtId="172" formatCode="&quot;฿&quot;\t#,##0_);\(&quot;฿&quot;\t#,##0\)"/>
    <numFmt numFmtId="173" formatCode="#,##0.0_);\(#,##0.0\)"/>
    <numFmt numFmtId="174" formatCode="\ว\ว\/\ด\ด\/\ป\ป"/>
    <numFmt numFmtId="175" formatCode="dd\-mmm\-yy_)"/>
    <numFmt numFmtId="176" formatCode="#,##0\ &quot;F&quot;;[Red]\-#,##0\ &quot;F&quot;"/>
    <numFmt numFmtId="177" formatCode="0.0&quot;  &quot;"/>
    <numFmt numFmtId="178" formatCode="&quot;\&quot;#,##0;[Red]&quot;\&quot;\-#,##0"/>
    <numFmt numFmtId="179" formatCode="_ * #,##0_ ;_ * \-#,##0_ ;_ * &quot;-&quot;_ ;_ @_ "/>
    <numFmt numFmtId="180" formatCode="_ * #,##0.00_ ;_ * \-#,##0.00_ ;_ * &quot;-&quot;??_ ;_ @_ "/>
    <numFmt numFmtId="181" formatCode="_-* #,##0.00000_-;\-* #,##0.00000_-;_-* &quot;-&quot;??_-;_-@_-"/>
    <numFmt numFmtId="182" formatCode="_(* #,##0.000_);_(* \(#,##0.000\);_(* &quot;-&quot;??_);_(@_)"/>
    <numFmt numFmtId="183" formatCode="_(* #,##0.00_);_(* \(#,##0.00\);_(* &quot;-&quot;??_);_(@_)"/>
  </numFmts>
  <fonts count="79">
    <font>
      <sz val="12"/>
      <name val="EucrosiaUPC"/>
    </font>
    <font>
      <sz val="12"/>
      <name val="EucrosiaUPC"/>
      <family val="1"/>
    </font>
    <font>
      <sz val="8"/>
      <name val="EucrosiaUPC"/>
      <family val="1"/>
    </font>
    <font>
      <b/>
      <sz val="14"/>
      <name val="CordiaUPC"/>
      <family val="2"/>
      <charset val="222"/>
    </font>
    <font>
      <sz val="14"/>
      <name val="SV Rojchana"/>
    </font>
    <font>
      <sz val="11"/>
      <name val="?? ?????"/>
      <family val="3"/>
      <charset val="255"/>
    </font>
    <font>
      <sz val="10"/>
      <name val="Arial"/>
      <family val="2"/>
    </font>
    <font>
      <sz val="10"/>
      <name val="Helv"/>
      <family val="2"/>
    </font>
    <font>
      <sz val="16"/>
      <name val="DilleniaUPC"/>
      <family val="1"/>
    </font>
    <font>
      <sz val="11"/>
      <name val="??"/>
      <family val="1"/>
    </font>
    <font>
      <sz val="12"/>
      <name val="Helv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20"/>
      <name val="Arial"/>
      <family val="2"/>
    </font>
    <font>
      <sz val="12"/>
      <name val="Times New Roman"/>
      <family val="1"/>
    </font>
    <font>
      <sz val="12"/>
      <name val="????"/>
      <charset val="136"/>
    </font>
    <font>
      <b/>
      <sz val="10"/>
      <color indexed="52"/>
      <name val="Arial"/>
      <family val="2"/>
    </font>
    <font>
      <b/>
      <sz val="10"/>
      <color indexed="9"/>
      <name val="Arial"/>
      <family val="2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0"/>
      <color indexed="62"/>
      <name val="Arial"/>
      <family val="2"/>
    </font>
    <font>
      <sz val="10"/>
      <color indexed="52"/>
      <name val="Arial"/>
      <family val="2"/>
    </font>
    <font>
      <sz val="10"/>
      <color indexed="60"/>
      <name val="Arial"/>
      <family val="2"/>
    </font>
    <font>
      <sz val="10"/>
      <name val="Arial"/>
      <family val="2"/>
    </font>
    <font>
      <b/>
      <sz val="10"/>
      <color indexed="63"/>
      <name val="Arial"/>
      <family val="2"/>
    </font>
    <font>
      <sz val="14"/>
      <name val="Cordia New"/>
      <family val="3"/>
    </font>
    <font>
      <b/>
      <sz val="18"/>
      <color indexed="56"/>
      <name val="Cambria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sz val="14"/>
      <name val="Cordia New"/>
      <family val="2"/>
    </font>
    <font>
      <b/>
      <sz val="20"/>
      <name val="CordiaUPC"/>
      <family val="2"/>
      <charset val="222"/>
    </font>
    <font>
      <b/>
      <sz val="24"/>
      <name val="CordiaUPC"/>
      <family val="2"/>
      <charset val="222"/>
    </font>
    <font>
      <b/>
      <sz val="16"/>
      <name val="Cordia New"/>
      <family val="2"/>
    </font>
    <font>
      <b/>
      <sz val="16"/>
      <color indexed="10"/>
      <name val="CordiaUPC"/>
      <family val="2"/>
      <charset val="222"/>
    </font>
    <font>
      <b/>
      <sz val="18"/>
      <name val="CordiaUPC"/>
      <family val="2"/>
      <charset val="222"/>
    </font>
    <font>
      <b/>
      <sz val="18"/>
      <color indexed="12"/>
      <name val="CordiaUPC"/>
      <family val="2"/>
      <charset val="222"/>
    </font>
    <font>
      <b/>
      <sz val="18"/>
      <color indexed="10"/>
      <name val="CordiaUPC"/>
      <family val="2"/>
      <charset val="222"/>
    </font>
    <font>
      <sz val="14"/>
      <color indexed="12"/>
      <name val="Cordia New"/>
      <family val="2"/>
    </font>
    <font>
      <b/>
      <sz val="14"/>
      <color indexed="12"/>
      <name val="CordiaUPC"/>
      <family val="2"/>
      <charset val="222"/>
    </font>
    <font>
      <i/>
      <sz val="14"/>
      <name val="CordiaUPC"/>
      <family val="2"/>
      <charset val="222"/>
    </font>
    <font>
      <b/>
      <sz val="14"/>
      <color indexed="21"/>
      <name val="CordiaUPC"/>
      <family val="2"/>
      <charset val="222"/>
    </font>
    <font>
      <b/>
      <sz val="14"/>
      <color indexed="8"/>
      <name val="CordiaUPC"/>
      <family val="2"/>
      <charset val="222"/>
    </font>
    <font>
      <b/>
      <i/>
      <sz val="14"/>
      <color indexed="12"/>
      <name val="CordiaUPC"/>
      <family val="2"/>
      <charset val="222"/>
    </font>
    <font>
      <b/>
      <i/>
      <sz val="18"/>
      <color indexed="8"/>
      <name val="CordiaUPC"/>
      <family val="2"/>
      <charset val="222"/>
    </font>
    <font>
      <b/>
      <sz val="14"/>
      <color indexed="10"/>
      <name val="CordiaUPC"/>
      <family val="2"/>
      <charset val="222"/>
    </font>
    <font>
      <b/>
      <sz val="16"/>
      <color indexed="8"/>
      <name val="CordiaUPC"/>
      <family val="2"/>
      <charset val="222"/>
    </font>
    <font>
      <b/>
      <sz val="16"/>
      <name val="CordiaUPC"/>
      <family val="2"/>
      <charset val="222"/>
    </font>
    <font>
      <b/>
      <sz val="14"/>
      <color indexed="61"/>
      <name val="CordiaUPC"/>
      <family val="2"/>
      <charset val="222"/>
    </font>
    <font>
      <b/>
      <sz val="16"/>
      <color indexed="12"/>
      <name val="CordiaUPC"/>
      <family val="2"/>
      <charset val="222"/>
    </font>
    <font>
      <sz val="14"/>
      <name val="AngsanaUPC"/>
      <family val="1"/>
    </font>
    <font>
      <sz val="14"/>
      <name val="Cordia New"/>
      <family val="2"/>
    </font>
    <font>
      <b/>
      <sz val="14"/>
      <name val="Cordia New"/>
      <family val="2"/>
    </font>
    <font>
      <b/>
      <sz val="14"/>
      <color indexed="10"/>
      <name val="Cordia New"/>
      <family val="2"/>
    </font>
    <font>
      <sz val="13"/>
      <name val="TH SarabunIT๙"/>
      <family val="2"/>
    </font>
    <font>
      <sz val="13"/>
      <color indexed="8"/>
      <name val="TH SarabunIT๙"/>
      <family val="2"/>
    </font>
    <font>
      <b/>
      <sz val="18"/>
      <name val="TH SarabunIT๙"/>
      <family val="2"/>
    </font>
    <font>
      <sz val="12"/>
      <name val="TH SarabunIT๙"/>
      <family val="2"/>
    </font>
    <font>
      <sz val="14"/>
      <name val="TH SarabunIT๙"/>
      <family val="2"/>
    </font>
    <font>
      <b/>
      <sz val="22"/>
      <name val="TH SarabunIT๙"/>
      <family val="2"/>
    </font>
    <font>
      <b/>
      <sz val="14"/>
      <name val="TH SarabunIT๙"/>
      <family val="2"/>
    </font>
    <font>
      <b/>
      <sz val="12"/>
      <name val="TH SarabunIT๙"/>
      <family val="2"/>
    </font>
    <font>
      <sz val="14"/>
      <color indexed="10"/>
      <name val="TH SarabunIT๙"/>
      <family val="2"/>
    </font>
    <font>
      <sz val="12"/>
      <color indexed="10"/>
      <name val="TH SarabunIT๙"/>
      <family val="2"/>
    </font>
    <font>
      <b/>
      <sz val="15"/>
      <name val="TH SarabunIT๙"/>
      <family val="2"/>
    </font>
    <font>
      <b/>
      <sz val="16"/>
      <name val="TH SarabunIT๙"/>
      <family val="2"/>
    </font>
    <font>
      <b/>
      <sz val="14"/>
      <color indexed="10"/>
      <name val="TH SarabunIT๙"/>
      <family val="2"/>
    </font>
    <font>
      <sz val="14"/>
      <color indexed="8"/>
      <name val="TH SarabunIT๙"/>
      <family val="2"/>
    </font>
    <font>
      <sz val="12"/>
      <color indexed="8"/>
      <name val="TH SarabunIT๙"/>
      <family val="2"/>
    </font>
    <font>
      <u/>
      <sz val="14"/>
      <color indexed="8"/>
      <name val="TH SarabunIT๙"/>
      <family val="2"/>
    </font>
    <font>
      <b/>
      <sz val="13"/>
      <name val="TH SarabunIT๙"/>
      <family val="2"/>
    </font>
    <font>
      <b/>
      <sz val="14"/>
      <name val="TH SarabunPSK"/>
      <family val="2"/>
      <charset val="222"/>
    </font>
    <font>
      <sz val="12"/>
      <name val="TH SarabunPSK"/>
      <family val="2"/>
      <charset val="222"/>
    </font>
    <font>
      <sz val="14"/>
      <name val="TH SarabunPSK"/>
      <family val="2"/>
      <charset val="222"/>
    </font>
    <font>
      <sz val="14"/>
      <color indexed="8"/>
      <name val="TH SarabunPSK"/>
      <family val="2"/>
      <charset val="222"/>
    </font>
  </fonts>
  <fills count="3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11"/>
      </patternFill>
    </fill>
  </fills>
  <borders count="6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103">
    <xf numFmtId="0" fontId="0" fillId="0" borderId="0"/>
    <xf numFmtId="0" fontId="4" fillId="0" borderId="0">
      <alignment vertical="center"/>
    </xf>
    <xf numFmtId="178" fontId="5" fillId="0" borderId="0" applyFont="0" applyFill="0" applyBorder="0" applyAlignment="0" applyProtection="0"/>
    <xf numFmtId="180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4" fontId="7" fillId="0" borderId="0" applyFont="0" applyFill="0" applyBorder="0" applyAlignment="0" applyProtection="0"/>
    <xf numFmtId="172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9" fontId="6" fillId="0" borderId="0" applyFont="0" applyFill="0" applyBorder="0" applyAlignment="0" applyProtection="0"/>
    <xf numFmtId="38" fontId="5" fillId="0" borderId="0" applyFont="0" applyFill="0" applyBorder="0" applyAlignment="0" applyProtection="0"/>
    <xf numFmtId="40" fontId="5" fillId="0" borderId="0" applyFont="0" applyFill="0" applyBorder="0" applyAlignment="0" applyProtection="0"/>
    <xf numFmtId="0" fontId="9" fillId="0" borderId="0"/>
    <xf numFmtId="0" fontId="10" fillId="0" borderId="0"/>
    <xf numFmtId="9" fontId="6" fillId="2" borderId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6" borderId="0" applyNumberFormat="0" applyBorder="0" applyAlignment="0" applyProtection="0"/>
    <xf numFmtId="0" fontId="11" fillId="9" borderId="0" applyNumberFormat="0" applyBorder="0" applyAlignment="0" applyProtection="0"/>
    <xf numFmtId="0" fontId="11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20" borderId="0" applyNumberFormat="0" applyBorder="0" applyAlignment="0" applyProtection="0"/>
    <xf numFmtId="0" fontId="13" fillId="4" borderId="0" applyNumberFormat="0" applyBorder="0" applyAlignment="0" applyProtection="0"/>
    <xf numFmtId="0" fontId="6" fillId="0" borderId="0" applyFill="0" applyBorder="0" applyAlignment="0"/>
    <xf numFmtId="173" fontId="7" fillId="0" borderId="0" applyFill="0" applyBorder="0" applyAlignment="0"/>
    <xf numFmtId="0" fontId="14" fillId="0" borderId="0" applyFill="0" applyBorder="0" applyAlignment="0"/>
    <xf numFmtId="0" fontId="15" fillId="0" borderId="0" applyFill="0" applyBorder="0" applyAlignment="0"/>
    <xf numFmtId="0" fontId="15" fillId="0" borderId="0" applyFill="0" applyBorder="0" applyAlignment="0"/>
    <xf numFmtId="174" fontId="8" fillId="0" borderId="0" applyFill="0" applyBorder="0" applyAlignment="0"/>
    <xf numFmtId="177" fontId="8" fillId="0" borderId="0" applyFill="0" applyBorder="0" applyAlignment="0"/>
    <xf numFmtId="173" fontId="7" fillId="0" borderId="0" applyFill="0" applyBorder="0" applyAlignment="0"/>
    <xf numFmtId="0" fontId="16" fillId="21" borderId="1" applyNumberFormat="0" applyAlignment="0" applyProtection="0"/>
    <xf numFmtId="0" fontId="17" fillId="22" borderId="2" applyNumberFormat="0" applyAlignment="0" applyProtection="0"/>
    <xf numFmtId="40" fontId="1" fillId="0" borderId="0" applyFont="0" applyFill="0" applyBorder="0" applyAlignment="0" applyProtection="0"/>
    <xf numFmtId="174" fontId="8" fillId="0" borderId="0" applyFont="0" applyFill="0" applyBorder="0" applyAlignment="0" applyProtection="0"/>
    <xf numFmtId="40" fontId="1" fillId="0" borderId="0" applyFont="0" applyFill="0" applyBorder="0" applyAlignment="0" applyProtection="0"/>
    <xf numFmtId="173" fontId="7" fillId="0" borderId="0" applyFont="0" applyFill="0" applyBorder="0" applyAlignment="0" applyProtection="0"/>
    <xf numFmtId="14" fontId="11" fillId="0" borderId="0" applyFill="0" applyBorder="0" applyAlignment="0"/>
    <xf numFmtId="174" fontId="8" fillId="0" borderId="0" applyFill="0" applyBorder="0" applyAlignment="0"/>
    <xf numFmtId="173" fontId="7" fillId="0" borderId="0" applyFill="0" applyBorder="0" applyAlignment="0"/>
    <xf numFmtId="174" fontId="8" fillId="0" borderId="0" applyFill="0" applyBorder="0" applyAlignment="0"/>
    <xf numFmtId="177" fontId="8" fillId="0" borderId="0" applyFill="0" applyBorder="0" applyAlignment="0"/>
    <xf numFmtId="173" fontId="7" fillId="0" borderId="0" applyFill="0" applyBorder="0" applyAlignment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38" fontId="20" fillId="23" borderId="0" applyNumberFormat="0" applyBorder="0" applyAlignment="0" applyProtection="0"/>
    <xf numFmtId="0" fontId="21" fillId="0" borderId="3" applyNumberFormat="0" applyAlignment="0" applyProtection="0">
      <alignment horizontal="left" vertical="center"/>
    </xf>
    <xf numFmtId="0" fontId="21" fillId="0" borderId="4">
      <alignment horizontal="left" vertical="center"/>
    </xf>
    <xf numFmtId="0" fontId="22" fillId="0" borderId="5" applyNumberFormat="0" applyFill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4" fillId="0" borderId="0" applyNumberFormat="0" applyFill="0" applyBorder="0" applyAlignment="0" applyProtection="0"/>
    <xf numFmtId="0" fontId="25" fillId="8" borderId="1" applyNumberFormat="0" applyAlignment="0" applyProtection="0"/>
    <xf numFmtId="10" fontId="20" fillId="24" borderId="8" applyNumberFormat="0" applyBorder="0" applyAlignment="0" applyProtection="0"/>
    <xf numFmtId="174" fontId="8" fillId="0" borderId="0" applyFill="0" applyBorder="0" applyAlignment="0"/>
    <xf numFmtId="173" fontId="7" fillId="0" borderId="0" applyFill="0" applyBorder="0" applyAlignment="0"/>
    <xf numFmtId="174" fontId="8" fillId="0" borderId="0" applyFill="0" applyBorder="0" applyAlignment="0"/>
    <xf numFmtId="177" fontId="8" fillId="0" borderId="0" applyFill="0" applyBorder="0" applyAlignment="0"/>
    <xf numFmtId="173" fontId="7" fillId="0" borderId="0" applyFill="0" applyBorder="0" applyAlignment="0"/>
    <xf numFmtId="0" fontId="26" fillId="0" borderId="9" applyNumberFormat="0" applyFill="0" applyAlignment="0" applyProtection="0"/>
    <xf numFmtId="0" fontId="27" fillId="25" borderId="0" applyNumberFormat="0" applyBorder="0" applyAlignment="0" applyProtection="0"/>
    <xf numFmtId="176" fontId="14" fillId="0" borderId="0"/>
    <xf numFmtId="0" fontId="54" fillId="0" borderId="0"/>
    <xf numFmtId="0" fontId="1" fillId="0" borderId="0"/>
    <xf numFmtId="0" fontId="1" fillId="0" borderId="0"/>
    <xf numFmtId="0" fontId="28" fillId="26" borderId="10" applyNumberFormat="0" applyFont="0" applyAlignment="0" applyProtection="0"/>
    <xf numFmtId="0" fontId="29" fillId="21" borderId="11" applyNumberFormat="0" applyAlignment="0" applyProtection="0"/>
    <xf numFmtId="0" fontId="30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0" fontId="6" fillId="0" borderId="0" applyFont="0" applyFill="0" applyBorder="0" applyAlignment="0" applyProtection="0"/>
    <xf numFmtId="174" fontId="8" fillId="0" borderId="0" applyFill="0" applyBorder="0" applyAlignment="0"/>
    <xf numFmtId="173" fontId="7" fillId="0" borderId="0" applyFill="0" applyBorder="0" applyAlignment="0"/>
    <xf numFmtId="174" fontId="8" fillId="0" borderId="0" applyFill="0" applyBorder="0" applyAlignment="0"/>
    <xf numFmtId="177" fontId="8" fillId="0" borderId="0" applyFill="0" applyBorder="0" applyAlignment="0"/>
    <xf numFmtId="173" fontId="7" fillId="0" borderId="0" applyFill="0" applyBorder="0" applyAlignment="0"/>
    <xf numFmtId="49" fontId="11" fillId="0" borderId="0" applyFill="0" applyBorder="0" applyAlignment="0"/>
    <xf numFmtId="0" fontId="15" fillId="0" borderId="0" applyFill="0" applyBorder="0" applyAlignment="0"/>
    <xf numFmtId="0" fontId="15" fillId="0" borderId="0" applyFill="0" applyBorder="0" applyAlignment="0"/>
    <xf numFmtId="0" fontId="31" fillId="0" borderId="0" applyNumberFormat="0" applyFill="0" applyBorder="0" applyAlignment="0" applyProtection="0"/>
    <xf numFmtId="0" fontId="32" fillId="0" borderId="12" applyNumberFormat="0" applyFill="0" applyAlignment="0" applyProtection="0"/>
    <xf numFmtId="172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6" fillId="0" borderId="0"/>
    <xf numFmtId="0" fontId="1" fillId="0" borderId="0"/>
  </cellStyleXfs>
  <cellXfs count="407">
    <xf numFmtId="0" fontId="0" fillId="0" borderId="0" xfId="0"/>
    <xf numFmtId="40" fontId="3" fillId="0" borderId="0" xfId="49" applyFont="1"/>
    <xf numFmtId="40" fontId="37" fillId="0" borderId="33" xfId="49" applyFont="1" applyBorder="1"/>
    <xf numFmtId="40" fontId="3" fillId="0" borderId="34" xfId="49" applyFont="1" applyBorder="1"/>
    <xf numFmtId="40" fontId="3" fillId="0" borderId="35" xfId="49" applyFont="1" applyBorder="1"/>
    <xf numFmtId="0" fontId="55" fillId="0" borderId="29" xfId="101" applyFont="1" applyBorder="1"/>
    <xf numFmtId="9" fontId="56" fillId="0" borderId="36" xfId="101" applyNumberFormat="1" applyFont="1" applyBorder="1" applyAlignment="1">
      <alignment horizontal="center"/>
    </xf>
    <xf numFmtId="40" fontId="3" fillId="0" borderId="36" xfId="49" applyFont="1" applyBorder="1"/>
    <xf numFmtId="40" fontId="53" fillId="0" borderId="29" xfId="49" applyFont="1" applyBorder="1"/>
    <xf numFmtId="40" fontId="3" fillId="0" borderId="0" xfId="49" applyFont="1" applyBorder="1"/>
    <xf numFmtId="169" fontId="51" fillId="28" borderId="8" xfId="49" applyNumberFormat="1" applyFont="1" applyFill="1" applyBorder="1"/>
    <xf numFmtId="9" fontId="57" fillId="29" borderId="36" xfId="101" applyNumberFormat="1" applyFont="1" applyFill="1" applyBorder="1" applyAlignment="1">
      <alignment horizontal="center"/>
    </xf>
    <xf numFmtId="40" fontId="39" fillId="0" borderId="29" xfId="49" applyFont="1" applyBorder="1" applyAlignment="1">
      <alignment horizontal="center" vertical="center"/>
    </xf>
    <xf numFmtId="40" fontId="3" fillId="0" borderId="29" xfId="49" applyFont="1" applyBorder="1"/>
    <xf numFmtId="40" fontId="42" fillId="0" borderId="37" xfId="49" applyFont="1" applyBorder="1"/>
    <xf numFmtId="0" fontId="55" fillId="0" borderId="38" xfId="101" applyFont="1" applyBorder="1"/>
    <xf numFmtId="40" fontId="43" fillId="0" borderId="29" xfId="49" applyFont="1" applyBorder="1" applyAlignment="1">
      <alignment horizontal="right"/>
    </xf>
    <xf numFmtId="169" fontId="44" fillId="27" borderId="39" xfId="49" applyNumberFormat="1" applyFont="1" applyFill="1" applyBorder="1" applyProtection="1">
      <protection hidden="1"/>
    </xf>
    <xf numFmtId="40" fontId="43" fillId="0" borderId="0" xfId="49" applyFont="1" applyBorder="1"/>
    <xf numFmtId="0" fontId="56" fillId="27" borderId="40" xfId="101" applyFont="1" applyFill="1" applyBorder="1" applyAlignment="1">
      <alignment horizontal="center"/>
    </xf>
    <xf numFmtId="0" fontId="56" fillId="27" borderId="41" xfId="101" applyFont="1" applyFill="1" applyBorder="1" applyAlignment="1">
      <alignment horizontal="center"/>
    </xf>
    <xf numFmtId="40" fontId="3" fillId="0" borderId="29" xfId="49" applyFont="1" applyBorder="1" applyAlignment="1">
      <alignment horizontal="right"/>
    </xf>
    <xf numFmtId="169" fontId="3" fillId="27" borderId="8" xfId="49" applyNumberFormat="1" applyFont="1" applyFill="1" applyBorder="1"/>
    <xf numFmtId="0" fontId="56" fillId="27" borderId="42" xfId="101" applyFont="1" applyFill="1" applyBorder="1" applyAlignment="1">
      <alignment horizontal="center"/>
    </xf>
    <xf numFmtId="0" fontId="55" fillId="27" borderId="38" xfId="101" applyFont="1" applyFill="1" applyBorder="1"/>
    <xf numFmtId="40" fontId="45" fillId="0" borderId="29" xfId="49" applyFont="1" applyBorder="1" applyAlignment="1">
      <alignment horizontal="right"/>
    </xf>
    <xf numFmtId="169" fontId="44" fillId="27" borderId="43" xfId="49" applyNumberFormat="1" applyFont="1" applyFill="1" applyBorder="1"/>
    <xf numFmtId="40" fontId="45" fillId="0" borderId="0" xfId="49" applyFont="1" applyFill="1" applyBorder="1"/>
    <xf numFmtId="169" fontId="55" fillId="0" borderId="8" xfId="49" applyNumberFormat="1" applyFont="1" applyBorder="1"/>
    <xf numFmtId="40" fontId="46" fillId="0" borderId="29" xfId="49" applyFont="1" applyBorder="1" applyAlignment="1">
      <alignment horizontal="right"/>
    </xf>
    <xf numFmtId="170" fontId="47" fillId="27" borderId="8" xfId="49" applyNumberFormat="1" applyFont="1" applyFill="1" applyBorder="1"/>
    <xf numFmtId="170" fontId="48" fillId="2" borderId="45" xfId="49" applyNumberFormat="1" applyFont="1" applyFill="1" applyBorder="1"/>
    <xf numFmtId="181" fontId="49" fillId="0" borderId="0" xfId="49" applyNumberFormat="1" applyFont="1" applyBorder="1"/>
    <xf numFmtId="169" fontId="50" fillId="0" borderId="8" xfId="49" applyNumberFormat="1" applyFont="1" applyBorder="1"/>
    <xf numFmtId="40" fontId="52" fillId="0" borderId="29" xfId="49" applyFont="1" applyBorder="1" applyAlignment="1">
      <alignment horizontal="right"/>
    </xf>
    <xf numFmtId="169" fontId="53" fillId="0" borderId="0" xfId="49" applyNumberFormat="1" applyFont="1" applyBorder="1"/>
    <xf numFmtId="181" fontId="49" fillId="0" borderId="36" xfId="49" applyNumberFormat="1" applyFont="1" applyBorder="1"/>
    <xf numFmtId="169" fontId="53" fillId="0" borderId="36" xfId="49" applyNumberFormat="1" applyFont="1" applyBorder="1"/>
    <xf numFmtId="40" fontId="3" fillId="0" borderId="46" xfId="49" applyFont="1" applyBorder="1"/>
    <xf numFmtId="40" fontId="3" fillId="0" borderId="47" xfId="49" applyFont="1" applyBorder="1"/>
    <xf numFmtId="181" fontId="49" fillId="0" borderId="19" xfId="49" applyNumberFormat="1" applyFont="1" applyBorder="1"/>
    <xf numFmtId="169" fontId="55" fillId="0" borderId="8" xfId="49" applyNumberFormat="1" applyFont="1" applyBorder="1" applyAlignment="1">
      <alignment horizontal="right"/>
    </xf>
    <xf numFmtId="0" fontId="6" fillId="0" borderId="0" xfId="101"/>
    <xf numFmtId="0" fontId="58" fillId="0" borderId="47" xfId="0" applyFont="1" applyBorder="1" applyAlignment="1">
      <alignment horizontal="centerContinuous" vertical="center"/>
    </xf>
    <xf numFmtId="0" fontId="58" fillId="0" borderId="47" xfId="0" applyFont="1" applyBorder="1" applyAlignment="1">
      <alignment horizontal="centerContinuous"/>
    </xf>
    <xf numFmtId="38" fontId="58" fillId="0" borderId="47" xfId="49" applyNumberFormat="1" applyFont="1" applyBorder="1" applyAlignment="1">
      <alignment horizontal="centerContinuous"/>
    </xf>
    <xf numFmtId="0" fontId="58" fillId="0" borderId="0" xfId="0" applyFont="1"/>
    <xf numFmtId="0" fontId="58" fillId="0" borderId="23" xfId="0" quotePrefix="1" applyFont="1" applyBorder="1" applyAlignment="1">
      <alignment horizontal="left"/>
    </xf>
    <xf numFmtId="0" fontId="58" fillId="0" borderId="25" xfId="0" applyFont="1" applyBorder="1" applyAlignment="1">
      <alignment horizontal="centerContinuous"/>
    </xf>
    <xf numFmtId="0" fontId="58" fillId="0" borderId="18" xfId="0" applyFont="1" applyBorder="1" applyAlignment="1">
      <alignment horizontal="left"/>
    </xf>
    <xf numFmtId="38" fontId="58" fillId="0" borderId="18" xfId="49" applyNumberFormat="1" applyFont="1" applyBorder="1"/>
    <xf numFmtId="0" fontId="58" fillId="0" borderId="16" xfId="0" quotePrefix="1" applyFont="1" applyBorder="1" applyAlignment="1">
      <alignment horizontal="left"/>
    </xf>
    <xf numFmtId="0" fontId="59" fillId="0" borderId="13" xfId="78" applyFont="1" applyBorder="1" applyAlignment="1">
      <alignment horizontal="left" vertical="center"/>
    </xf>
    <xf numFmtId="38" fontId="59" fillId="0" borderId="13" xfId="49" applyNumberFormat="1" applyFont="1" applyBorder="1" applyAlignment="1">
      <alignment vertical="center"/>
    </xf>
    <xf numFmtId="0" fontId="58" fillId="0" borderId="18" xfId="0" applyFont="1" applyBorder="1" applyAlignment="1">
      <alignment horizontal="right"/>
    </xf>
    <xf numFmtId="0" fontId="58" fillId="0" borderId="17" xfId="0" applyFont="1" applyBorder="1" applyAlignment="1">
      <alignment horizontal="left"/>
    </xf>
    <xf numFmtId="0" fontId="58" fillId="0" borderId="23" xfId="0" quotePrefix="1" applyFont="1" applyBorder="1" applyAlignment="1">
      <alignment horizontal="left" vertical="center"/>
    </xf>
    <xf numFmtId="0" fontId="58" fillId="0" borderId="55" xfId="0" quotePrefix="1" applyFont="1" applyBorder="1" applyAlignment="1">
      <alignment horizontal="left"/>
    </xf>
    <xf numFmtId="49" fontId="58" fillId="0" borderId="18" xfId="0" applyNumberFormat="1" applyFont="1" applyBorder="1" applyAlignment="1">
      <alignment horizontal="left"/>
    </xf>
    <xf numFmtId="0" fontId="58" fillId="0" borderId="17" xfId="0" quotePrefix="1" applyFont="1" applyBorder="1" applyAlignment="1">
      <alignment horizontal="centerContinuous"/>
    </xf>
    <xf numFmtId="0" fontId="58" fillId="0" borderId="18" xfId="0" quotePrefix="1" applyFont="1" applyBorder="1" applyAlignment="1">
      <alignment horizontal="center"/>
    </xf>
    <xf numFmtId="38" fontId="58" fillId="0" borderId="25" xfId="49" applyNumberFormat="1" applyFont="1" applyBorder="1" applyAlignment="1">
      <alignment horizontal="centerContinuous"/>
    </xf>
    <xf numFmtId="0" fontId="58" fillId="0" borderId="56" xfId="0" applyFont="1" applyBorder="1" applyAlignment="1">
      <alignment horizontal="left"/>
    </xf>
    <xf numFmtId="0" fontId="58" fillId="0" borderId="57" xfId="0" applyFont="1" applyBorder="1" applyAlignment="1">
      <alignment horizontal="left" vertical="center"/>
    </xf>
    <xf numFmtId="0" fontId="58" fillId="0" borderId="17" xfId="0" quotePrefix="1" applyFont="1" applyBorder="1" applyAlignment="1">
      <alignment horizontal="left"/>
    </xf>
    <xf numFmtId="38" fontId="58" fillId="0" borderId="13" xfId="49" applyNumberFormat="1" applyFont="1" applyBorder="1" applyAlignment="1">
      <alignment horizontal="center"/>
    </xf>
    <xf numFmtId="38" fontId="58" fillId="0" borderId="25" xfId="49" applyNumberFormat="1" applyFont="1" applyBorder="1" applyAlignment="1">
      <alignment horizontal="left"/>
    </xf>
    <xf numFmtId="0" fontId="58" fillId="0" borderId="25" xfId="0" applyFont="1" applyBorder="1" applyAlignment="1">
      <alignment vertical="center"/>
    </xf>
    <xf numFmtId="38" fontId="58" fillId="0" borderId="18" xfId="49" applyNumberFormat="1" applyFont="1" applyBorder="1" applyAlignment="1">
      <alignment horizontal="center"/>
    </xf>
    <xf numFmtId="0" fontId="58" fillId="0" borderId="46" xfId="0" quotePrefix="1" applyFont="1" applyBorder="1" applyAlignment="1">
      <alignment horizontal="left" vertical="center"/>
    </xf>
    <xf numFmtId="0" fontId="58" fillId="0" borderId="47" xfId="0" applyFont="1" applyBorder="1" applyAlignment="1">
      <alignment vertical="center"/>
    </xf>
    <xf numFmtId="49" fontId="58" fillId="0" borderId="47" xfId="0" applyNumberFormat="1" applyFont="1" applyBorder="1" applyAlignment="1">
      <alignment horizontal="left"/>
    </xf>
    <xf numFmtId="0" fontId="58" fillId="0" borderId="47" xfId="0" quotePrefix="1" applyFont="1" applyBorder="1" applyAlignment="1">
      <alignment horizontal="left" vertical="center"/>
    </xf>
    <xf numFmtId="0" fontId="58" fillId="0" borderId="43" xfId="0" quotePrefix="1" applyFont="1" applyBorder="1" applyAlignment="1">
      <alignment horizontal="left"/>
    </xf>
    <xf numFmtId="0" fontId="58" fillId="0" borderId="47" xfId="0" quotePrefix="1" applyFont="1" applyBorder="1" applyAlignment="1">
      <alignment horizontal="center"/>
    </xf>
    <xf numFmtId="0" fontId="58" fillId="0" borderId="19" xfId="0" applyFont="1" applyBorder="1" applyAlignment="1">
      <alignment horizontal="center" vertical="center"/>
    </xf>
    <xf numFmtId="0" fontId="58" fillId="0" borderId="52" xfId="0" quotePrefix="1" applyFont="1" applyBorder="1" applyAlignment="1">
      <alignment horizontal="left" vertical="center"/>
    </xf>
    <xf numFmtId="0" fontId="58" fillId="0" borderId="0" xfId="0" applyFont="1" applyAlignment="1">
      <alignment vertical="center"/>
    </xf>
    <xf numFmtId="0" fontId="58" fillId="0" borderId="0" xfId="0" applyFont="1" applyAlignment="1">
      <alignment horizontal="left" vertical="center"/>
    </xf>
    <xf numFmtId="0" fontId="58" fillId="0" borderId="0" xfId="0" quotePrefix="1" applyFont="1" applyAlignment="1">
      <alignment horizontal="left" vertical="center"/>
    </xf>
    <xf numFmtId="0" fontId="58" fillId="0" borderId="0" xfId="0" applyFont="1" applyAlignment="1">
      <alignment horizontal="center" vertical="center"/>
    </xf>
    <xf numFmtId="0" fontId="58" fillId="0" borderId="39" xfId="0" applyFont="1" applyBorder="1" applyAlignment="1">
      <alignment horizontal="center" vertical="center"/>
    </xf>
    <xf numFmtId="0" fontId="58" fillId="0" borderId="52" xfId="0" applyFont="1" applyBorder="1" applyAlignment="1">
      <alignment horizontal="centerContinuous" vertical="center"/>
    </xf>
    <xf numFmtId="0" fontId="58" fillId="0" borderId="52" xfId="0" applyFont="1" applyBorder="1" applyAlignment="1">
      <alignment horizontal="center" vertical="center"/>
    </xf>
    <xf numFmtId="0" fontId="58" fillId="0" borderId="51" xfId="0" applyFont="1" applyBorder="1" applyAlignment="1" applyProtection="1">
      <alignment horizontal="centerContinuous" vertical="center"/>
      <protection locked="0"/>
    </xf>
    <xf numFmtId="0" fontId="58" fillId="0" borderId="53" xfId="0" applyFont="1" applyBorder="1" applyAlignment="1" applyProtection="1">
      <alignment horizontal="centerContinuous" vertical="center"/>
      <protection locked="0"/>
    </xf>
    <xf numFmtId="0" fontId="58" fillId="0" borderId="51" xfId="0" quotePrefix="1" applyFont="1" applyBorder="1" applyAlignment="1" applyProtection="1">
      <alignment horizontal="centerContinuous" vertical="center"/>
      <protection locked="0"/>
    </xf>
    <xf numFmtId="0" fontId="58" fillId="0" borderId="53" xfId="0" applyFont="1" applyBorder="1" applyAlignment="1">
      <alignment horizontal="centerContinuous" vertical="center"/>
    </xf>
    <xf numFmtId="0" fontId="58" fillId="0" borderId="53" xfId="0" applyFont="1" applyBorder="1" applyAlignment="1">
      <alignment horizontal="center" vertical="center"/>
    </xf>
    <xf numFmtId="0" fontId="58" fillId="0" borderId="0" xfId="0" applyFont="1" applyAlignment="1">
      <alignment horizontal="center"/>
    </xf>
    <xf numFmtId="0" fontId="58" fillId="0" borderId="43" xfId="0" applyFont="1" applyBorder="1" applyAlignment="1">
      <alignment horizontal="center"/>
    </xf>
    <xf numFmtId="0" fontId="58" fillId="0" borderId="47" xfId="0" applyFont="1" applyBorder="1"/>
    <xf numFmtId="0" fontId="58" fillId="0" borderId="50" xfId="0" quotePrefix="1" applyFont="1" applyBorder="1" applyAlignment="1">
      <alignment horizontal="center"/>
    </xf>
    <xf numFmtId="0" fontId="58" fillId="0" borderId="8" xfId="0" applyFont="1" applyBorder="1" applyAlignment="1">
      <alignment horizontal="center"/>
    </xf>
    <xf numFmtId="0" fontId="58" fillId="0" borderId="19" xfId="0" applyFont="1" applyBorder="1" applyAlignment="1">
      <alignment horizontal="right"/>
    </xf>
    <xf numFmtId="3" fontId="58" fillId="0" borderId="28" xfId="0" applyNumberFormat="1" applyFont="1" applyBorder="1" applyAlignment="1">
      <alignment horizontal="center"/>
    </xf>
    <xf numFmtId="0" fontId="58" fillId="0" borderId="26" xfId="0" applyFont="1" applyBorder="1" applyAlignment="1">
      <alignment horizontal="left"/>
    </xf>
    <xf numFmtId="0" fontId="58" fillId="0" borderId="13" xfId="0" applyFont="1" applyBorder="1" applyAlignment="1">
      <alignment horizontal="centerContinuous"/>
    </xf>
    <xf numFmtId="0" fontId="58" fillId="0" borderId="28" xfId="0" applyFont="1" applyBorder="1" applyAlignment="1">
      <alignment horizontal="center"/>
    </xf>
    <xf numFmtId="0" fontId="58" fillId="0" borderId="13" xfId="0" applyFont="1" applyBorder="1"/>
    <xf numFmtId="0" fontId="58" fillId="0" borderId="26" xfId="0" quotePrefix="1" applyFont="1" applyBorder="1" applyAlignment="1">
      <alignment horizontal="center"/>
    </xf>
    <xf numFmtId="0" fontId="58" fillId="0" borderId="13" xfId="0" quotePrefix="1" applyFont="1" applyBorder="1" applyAlignment="1">
      <alignment horizontal="center"/>
    </xf>
    <xf numFmtId="0" fontId="58" fillId="0" borderId="15" xfId="0" applyFont="1" applyBorder="1" applyAlignment="1">
      <alignment horizontal="right"/>
    </xf>
    <xf numFmtId="3" fontId="58" fillId="0" borderId="28" xfId="0" applyNumberFormat="1" applyFont="1" applyBorder="1" applyAlignment="1">
      <alignment horizontal="right"/>
    </xf>
    <xf numFmtId="169" fontId="58" fillId="0" borderId="23" xfId="0" applyNumberFormat="1" applyFont="1" applyBorder="1" applyAlignment="1">
      <alignment vertical="center"/>
    </xf>
    <xf numFmtId="169" fontId="58" fillId="0" borderId="17" xfId="0" applyNumberFormat="1" applyFont="1" applyBorder="1" applyAlignment="1">
      <alignment vertical="center"/>
    </xf>
    <xf numFmtId="3" fontId="58" fillId="0" borderId="28" xfId="0" applyNumberFormat="1" applyFont="1" applyBorder="1"/>
    <xf numFmtId="167" fontId="58" fillId="0" borderId="28" xfId="0" applyNumberFormat="1" applyFont="1" applyBorder="1"/>
    <xf numFmtId="167" fontId="58" fillId="0" borderId="28" xfId="49" applyNumberFormat="1" applyFont="1" applyBorder="1"/>
    <xf numFmtId="169" fontId="58" fillId="0" borderId="18" xfId="0" applyNumberFormat="1" applyFont="1" applyBorder="1" applyAlignment="1">
      <alignment vertical="center"/>
    </xf>
    <xf numFmtId="4" fontId="58" fillId="0" borderId="28" xfId="0" applyNumberFormat="1" applyFont="1" applyBorder="1"/>
    <xf numFmtId="165" fontId="58" fillId="0" borderId="28" xfId="0" applyNumberFormat="1" applyFont="1" applyBorder="1"/>
    <xf numFmtId="0" fontId="58" fillId="0" borderId="26" xfId="0" applyFont="1" applyBorder="1"/>
    <xf numFmtId="0" fontId="58" fillId="0" borderId="26" xfId="0" applyFont="1" applyBorder="1" applyAlignment="1">
      <alignment horizontal="centerContinuous"/>
    </xf>
    <xf numFmtId="3" fontId="58" fillId="0" borderId="0" xfId="0" applyNumberFormat="1" applyFont="1"/>
    <xf numFmtId="3" fontId="58" fillId="0" borderId="30" xfId="0" applyNumberFormat="1" applyFont="1" applyBorder="1" applyAlignment="1">
      <alignment horizontal="center"/>
    </xf>
    <xf numFmtId="0" fontId="58" fillId="0" borderId="48" xfId="0" applyFont="1" applyBorder="1"/>
    <xf numFmtId="0" fontId="58" fillId="0" borderId="31" xfId="0" applyFont="1" applyBorder="1"/>
    <xf numFmtId="0" fontId="58" fillId="0" borderId="30" xfId="0" applyFont="1" applyBorder="1" applyAlignment="1">
      <alignment horizontal="center"/>
    </xf>
    <xf numFmtId="3" fontId="58" fillId="0" borderId="30" xfId="0" applyNumberFormat="1" applyFont="1" applyBorder="1" applyAlignment="1">
      <alignment horizontal="right"/>
    </xf>
    <xf numFmtId="3" fontId="58" fillId="0" borderId="30" xfId="0" applyNumberFormat="1" applyFont="1" applyBorder="1"/>
    <xf numFmtId="0" fontId="58" fillId="0" borderId="0" xfId="0" applyFont="1" applyAlignment="1">
      <alignment horizontal="left"/>
    </xf>
    <xf numFmtId="3" fontId="58" fillId="0" borderId="0" xfId="0" quotePrefix="1" applyNumberFormat="1" applyFont="1" applyAlignment="1">
      <alignment horizontal="left"/>
    </xf>
    <xf numFmtId="0" fontId="58" fillId="0" borderId="0" xfId="0" applyFont="1" applyAlignment="1">
      <alignment horizontal="right"/>
    </xf>
    <xf numFmtId="3" fontId="58" fillId="0" borderId="0" xfId="0" applyNumberFormat="1" applyFont="1" applyAlignment="1">
      <alignment horizontal="left"/>
    </xf>
    <xf numFmtId="3" fontId="58" fillId="0" borderId="0" xfId="0" applyNumberFormat="1" applyFont="1" applyAlignment="1">
      <alignment horizontal="right"/>
    </xf>
    <xf numFmtId="0" fontId="58" fillId="0" borderId="18" xfId="0" quotePrefix="1" applyFont="1" applyBorder="1" applyAlignment="1">
      <alignment horizontal="left"/>
    </xf>
    <xf numFmtId="3" fontId="58" fillId="0" borderId="28" xfId="0" applyNumberFormat="1" applyFont="1" applyBorder="1" applyAlignment="1">
      <alignment horizontal="left"/>
    </xf>
    <xf numFmtId="0" fontId="58" fillId="0" borderId="13" xfId="0" applyFont="1" applyBorder="1" applyAlignment="1">
      <alignment horizontal="left"/>
    </xf>
    <xf numFmtId="0" fontId="58" fillId="0" borderId="13" xfId="0" quotePrefix="1" applyFont="1" applyBorder="1" applyAlignment="1">
      <alignment horizontal="left"/>
    </xf>
    <xf numFmtId="0" fontId="58" fillId="0" borderId="13" xfId="0" quotePrefix="1" applyFont="1" applyBorder="1" applyAlignment="1">
      <alignment horizontal="centerContinuous"/>
    </xf>
    <xf numFmtId="0" fontId="61" fillId="0" borderId="0" xfId="0" applyFont="1"/>
    <xf numFmtId="0" fontId="62" fillId="0" borderId="0" xfId="0" applyFont="1" applyAlignment="1">
      <alignment horizontal="centerContinuous" vertical="center"/>
    </xf>
    <xf numFmtId="0" fontId="62" fillId="0" borderId="0" xfId="0" quotePrefix="1" applyFont="1" applyAlignment="1">
      <alignment horizontal="left" vertical="center"/>
    </xf>
    <xf numFmtId="0" fontId="63" fillId="0" borderId="0" xfId="0" quotePrefix="1" applyFont="1" applyAlignment="1">
      <alignment horizontal="left" vertical="center"/>
    </xf>
    <xf numFmtId="0" fontId="62" fillId="0" borderId="0" xfId="0" applyFont="1" applyAlignment="1">
      <alignment vertical="center"/>
    </xf>
    <xf numFmtId="0" fontId="62" fillId="0" borderId="20" xfId="0" applyFont="1" applyBorder="1" applyAlignment="1">
      <alignment horizontal="left"/>
    </xf>
    <xf numFmtId="0" fontId="62" fillId="0" borderId="14" xfId="0" applyFont="1" applyBorder="1" applyAlignment="1">
      <alignment horizontal="left"/>
    </xf>
    <xf numFmtId="0" fontId="64" fillId="0" borderId="14" xfId="79" applyFont="1" applyBorder="1" applyAlignment="1">
      <alignment horizontal="left" vertical="center"/>
    </xf>
    <xf numFmtId="0" fontId="62" fillId="0" borderId="14" xfId="0" quotePrefix="1" applyFont="1" applyBorder="1" applyAlignment="1">
      <alignment horizontal="left"/>
    </xf>
    <xf numFmtId="0" fontId="62" fillId="0" borderId="14" xfId="0" applyFont="1" applyBorder="1"/>
    <xf numFmtId="0" fontId="64" fillId="27" borderId="32" xfId="0" applyFont="1" applyFill="1" applyBorder="1" applyAlignment="1">
      <alignment horizontal="center"/>
    </xf>
    <xf numFmtId="0" fontId="62" fillId="0" borderId="26" xfId="0" applyFont="1" applyBorder="1" applyAlignment="1">
      <alignment horizontal="left"/>
    </xf>
    <xf numFmtId="0" fontId="62" fillId="0" borderId="13" xfId="0" applyFont="1" applyBorder="1" applyAlignment="1">
      <alignment horizontal="left"/>
    </xf>
    <xf numFmtId="38" fontId="64" fillId="0" borderId="13" xfId="51" applyNumberFormat="1" applyFont="1" applyBorder="1" applyAlignment="1">
      <alignment horizontal="left" vertical="center"/>
    </xf>
    <xf numFmtId="0" fontId="62" fillId="0" borderId="13" xfId="0" applyFont="1" applyBorder="1"/>
    <xf numFmtId="38" fontId="62" fillId="0" borderId="13" xfId="49" applyNumberFormat="1" applyFont="1" applyBorder="1" applyAlignment="1">
      <alignment horizontal="left"/>
    </xf>
    <xf numFmtId="38" fontId="62" fillId="0" borderId="25" xfId="49" quotePrefix="1" applyNumberFormat="1" applyFont="1" applyBorder="1" applyAlignment="1">
      <alignment horizontal="right"/>
    </xf>
    <xf numFmtId="0" fontId="62" fillId="0" borderId="13" xfId="0" quotePrefix="1" applyFont="1" applyBorder="1" applyAlignment="1">
      <alignment horizontal="left"/>
    </xf>
    <xf numFmtId="38" fontId="62" fillId="0" borderId="15" xfId="49" applyNumberFormat="1" applyFont="1" applyBorder="1" applyAlignment="1">
      <alignment horizontal="center"/>
    </xf>
    <xf numFmtId="0" fontId="64" fillId="0" borderId="13" xfId="79" applyFont="1" applyBorder="1" applyAlignment="1">
      <alignment horizontal="left" vertical="center"/>
    </xf>
    <xf numFmtId="0" fontId="64" fillId="0" borderId="13" xfId="0" applyFont="1" applyBorder="1" applyAlignment="1">
      <alignment horizontal="left"/>
    </xf>
    <xf numFmtId="38" fontId="62" fillId="0" borderId="15" xfId="49" applyNumberFormat="1" applyFont="1" applyBorder="1" applyAlignment="1">
      <alignment horizontal="left"/>
    </xf>
    <xf numFmtId="38" fontId="62" fillId="0" borderId="13" xfId="49" applyNumberFormat="1" applyFont="1" applyBorder="1" applyAlignment="1">
      <alignment horizontal="right"/>
    </xf>
    <xf numFmtId="0" fontId="62" fillId="0" borderId="13" xfId="0" applyFont="1" applyBorder="1" applyAlignment="1">
      <alignment horizontal="center"/>
    </xf>
    <xf numFmtId="0" fontId="62" fillId="0" borderId="48" xfId="0" applyFont="1" applyBorder="1" applyAlignment="1">
      <alignment horizontal="left"/>
    </xf>
    <xf numFmtId="38" fontId="62" fillId="0" borderId="31" xfId="49" applyNumberFormat="1" applyFont="1" applyBorder="1" applyAlignment="1">
      <alignment horizontal="left"/>
    </xf>
    <xf numFmtId="0" fontId="62" fillId="0" borderId="31" xfId="0" quotePrefix="1" applyFont="1" applyBorder="1" applyAlignment="1">
      <alignment horizontal="left"/>
    </xf>
    <xf numFmtId="0" fontId="62" fillId="0" borderId="31" xfId="0" applyFont="1" applyBorder="1"/>
    <xf numFmtId="49" fontId="62" fillId="0" borderId="49" xfId="0" quotePrefix="1" applyNumberFormat="1" applyFont="1" applyBorder="1" applyAlignment="1">
      <alignment horizontal="left"/>
    </xf>
    <xf numFmtId="0" fontId="62" fillId="0" borderId="50" xfId="0" applyFont="1" applyBorder="1" applyAlignment="1">
      <alignment horizontal="left"/>
    </xf>
    <xf numFmtId="38" fontId="62" fillId="0" borderId="4" xfId="49" applyNumberFormat="1" applyFont="1" applyBorder="1" applyAlignment="1">
      <alignment horizontal="left"/>
    </xf>
    <xf numFmtId="0" fontId="62" fillId="0" borderId="4" xfId="0" quotePrefix="1" applyFont="1" applyBorder="1" applyAlignment="1">
      <alignment horizontal="left"/>
    </xf>
    <xf numFmtId="49" fontId="62" fillId="0" borderId="4" xfId="0" quotePrefix="1" applyNumberFormat="1" applyFont="1" applyBorder="1" applyAlignment="1">
      <alignment horizontal="left"/>
    </xf>
    <xf numFmtId="0" fontId="62" fillId="0" borderId="4" xfId="0" applyFont="1" applyBorder="1"/>
    <xf numFmtId="49" fontId="62" fillId="0" borderId="4" xfId="0" applyNumberFormat="1" applyFont="1" applyBorder="1" applyAlignment="1">
      <alignment horizontal="left"/>
    </xf>
    <xf numFmtId="49" fontId="62" fillId="0" borderId="44" xfId="0" quotePrefix="1" applyNumberFormat="1" applyFont="1" applyBorder="1" applyAlignment="1">
      <alignment horizontal="left"/>
    </xf>
    <xf numFmtId="0" fontId="61" fillId="0" borderId="29" xfId="0" quotePrefix="1" applyFont="1" applyBorder="1" applyAlignment="1">
      <alignment horizontal="left"/>
    </xf>
    <xf numFmtId="0" fontId="61" fillId="0" borderId="0" xfId="79" quotePrefix="1" applyFont="1" applyAlignment="1">
      <alignment horizontal="left" vertical="center"/>
    </xf>
    <xf numFmtId="0" fontId="61" fillId="0" borderId="0" xfId="0" applyFont="1" applyAlignment="1">
      <alignment horizontal="left"/>
    </xf>
    <xf numFmtId="0" fontId="61" fillId="0" borderId="0" xfId="0" applyFont="1" applyAlignment="1">
      <alignment horizontal="center"/>
    </xf>
    <xf numFmtId="0" fontId="61" fillId="0" borderId="0" xfId="0" quotePrefix="1" applyFont="1" applyAlignment="1">
      <alignment horizontal="left"/>
    </xf>
    <xf numFmtId="38" fontId="61" fillId="0" borderId="36" xfId="49" applyNumberFormat="1" applyFont="1" applyBorder="1" applyAlignment="1">
      <alignment horizontal="center"/>
    </xf>
    <xf numFmtId="0" fontId="61" fillId="0" borderId="46" xfId="0" applyFont="1" applyBorder="1" applyAlignment="1">
      <alignment horizontal="left"/>
    </xf>
    <xf numFmtId="0" fontId="61" fillId="0" borderId="47" xfId="79" quotePrefix="1" applyFont="1" applyBorder="1" applyAlignment="1">
      <alignment horizontal="left" vertical="center"/>
    </xf>
    <xf numFmtId="9" fontId="65" fillId="0" borderId="47" xfId="0" applyNumberFormat="1" applyFont="1" applyBorder="1" applyAlignment="1">
      <alignment horizontal="center" vertical="center"/>
    </xf>
    <xf numFmtId="9" fontId="65" fillId="0" borderId="47" xfId="0" applyNumberFormat="1" applyFont="1" applyBorder="1" applyAlignment="1">
      <alignment horizontal="left" vertical="center"/>
    </xf>
    <xf numFmtId="0" fontId="61" fillId="0" borderId="47" xfId="0" quotePrefix="1" applyFont="1" applyBorder="1" applyAlignment="1">
      <alignment horizontal="left"/>
    </xf>
    <xf numFmtId="0" fontId="61" fillId="0" borderId="47" xfId="0" quotePrefix="1" applyFont="1" applyBorder="1" applyAlignment="1">
      <alignment horizontal="left" vertical="center"/>
    </xf>
    <xf numFmtId="9" fontId="65" fillId="0" borderId="47" xfId="0" applyNumberFormat="1" applyFont="1" applyBorder="1" applyAlignment="1">
      <alignment horizontal="left"/>
    </xf>
    <xf numFmtId="38" fontId="61" fillId="0" borderId="19" xfId="49" applyNumberFormat="1" applyFont="1" applyBorder="1" applyAlignment="1">
      <alignment horizontal="center"/>
    </xf>
    <xf numFmtId="0" fontId="66" fillId="0" borderId="46" xfId="0" applyFont="1" applyBorder="1" applyAlignment="1">
      <alignment horizontal="left"/>
    </xf>
    <xf numFmtId="38" fontId="66" fillId="0" borderId="0" xfId="49" applyNumberFormat="1" applyFont="1" applyBorder="1" applyAlignment="1">
      <alignment horizontal="left"/>
    </xf>
    <xf numFmtId="0" fontId="66" fillId="0" borderId="0" xfId="0" quotePrefix="1" applyFont="1" applyAlignment="1">
      <alignment horizontal="left"/>
    </xf>
    <xf numFmtId="0" fontId="66" fillId="0" borderId="0" xfId="0" applyFont="1"/>
    <xf numFmtId="0" fontId="66" fillId="0" borderId="47" xfId="0" applyFont="1" applyBorder="1"/>
    <xf numFmtId="0" fontId="67" fillId="0" borderId="0" xfId="0" quotePrefix="1" applyFont="1" applyAlignment="1">
      <alignment horizontal="left"/>
    </xf>
    <xf numFmtId="38" fontId="66" fillId="0" borderId="36" xfId="49" applyNumberFormat="1" applyFont="1" applyBorder="1" applyAlignment="1">
      <alignment horizontal="center"/>
    </xf>
    <xf numFmtId="0" fontId="67" fillId="0" borderId="0" xfId="0" applyFont="1"/>
    <xf numFmtId="0" fontId="62" fillId="0" borderId="39" xfId="0" applyFont="1" applyBorder="1" applyAlignment="1">
      <alignment horizontal="centerContinuous" vertical="center"/>
    </xf>
    <xf numFmtId="0" fontId="62" fillId="0" borderId="8" xfId="79" applyFont="1" applyBorder="1" applyAlignment="1">
      <alignment horizontal="center" vertical="center"/>
    </xf>
    <xf numFmtId="0" fontId="62" fillId="0" borderId="19" xfId="79" applyFont="1" applyBorder="1" applyAlignment="1">
      <alignment horizontal="center" vertical="center"/>
    </xf>
    <xf numFmtId="0" fontId="62" fillId="0" borderId="19" xfId="0" applyFont="1" applyBorder="1" applyAlignment="1">
      <alignment horizontal="center" vertical="center"/>
    </xf>
    <xf numFmtId="0" fontId="64" fillId="0" borderId="16" xfId="0" applyFont="1" applyBorder="1" applyAlignment="1">
      <alignment horizontal="center"/>
    </xf>
    <xf numFmtId="0" fontId="62" fillId="0" borderId="20" xfId="0" applyFont="1" applyBorder="1"/>
    <xf numFmtId="0" fontId="62" fillId="0" borderId="18" xfId="0" applyFont="1" applyBorder="1"/>
    <xf numFmtId="2" fontId="62" fillId="0" borderId="18" xfId="0" applyNumberFormat="1" applyFont="1" applyBorder="1"/>
    <xf numFmtId="2" fontId="62" fillId="0" borderId="32" xfId="0" applyNumberFormat="1" applyFont="1" applyBorder="1"/>
    <xf numFmtId="3" fontId="62" fillId="0" borderId="39" xfId="0" applyNumberFormat="1" applyFont="1" applyBorder="1"/>
    <xf numFmtId="3" fontId="58" fillId="0" borderId="32" xfId="0" applyNumberFormat="1" applyFont="1" applyBorder="1" applyAlignment="1">
      <alignment horizontal="left"/>
    </xf>
    <xf numFmtId="0" fontId="62" fillId="0" borderId="30" xfId="0" applyFont="1" applyBorder="1"/>
    <xf numFmtId="0" fontId="62" fillId="0" borderId="48" xfId="0" applyFont="1" applyBorder="1"/>
    <xf numFmtId="168" fontId="64" fillId="0" borderId="31" xfId="49" applyNumberFormat="1" applyFont="1" applyFill="1" applyBorder="1" applyAlignment="1">
      <alignment horizontal="center"/>
    </xf>
    <xf numFmtId="3" fontId="64" fillId="0" borderId="8" xfId="0" applyNumberFormat="1" applyFont="1" applyBorder="1"/>
    <xf numFmtId="3" fontId="65" fillId="0" borderId="25" xfId="0" applyNumberFormat="1" applyFont="1" applyBorder="1" applyAlignment="1">
      <alignment horizontal="left"/>
    </xf>
    <xf numFmtId="2" fontId="62" fillId="0" borderId="0" xfId="0" applyNumberFormat="1" applyFont="1"/>
    <xf numFmtId="3" fontId="62" fillId="0" borderId="27" xfId="0" applyNumberFormat="1" applyFont="1" applyBorder="1"/>
    <xf numFmtId="2" fontId="64" fillId="0" borderId="31" xfId="0" quotePrefix="1" applyNumberFormat="1" applyFont="1" applyBorder="1" applyAlignment="1">
      <alignment horizontal="center"/>
    </xf>
    <xf numFmtId="2" fontId="64" fillId="0" borderId="49" xfId="0" quotePrefix="1" applyNumberFormat="1" applyFont="1" applyBorder="1" applyAlignment="1">
      <alignment horizontal="center"/>
    </xf>
    <xf numFmtId="3" fontId="61" fillId="0" borderId="25" xfId="0" applyNumberFormat="1" applyFont="1" applyBorder="1" applyAlignment="1">
      <alignment horizontal="left"/>
    </xf>
    <xf numFmtId="0" fontId="64" fillId="0" borderId="8" xfId="0" applyFont="1" applyBorder="1" applyAlignment="1">
      <alignment horizontal="center"/>
    </xf>
    <xf numFmtId="0" fontId="62" fillId="0" borderId="50" xfId="0" applyFont="1" applyBorder="1"/>
    <xf numFmtId="2" fontId="62" fillId="0" borderId="31" xfId="0" applyNumberFormat="1" applyFont="1" applyBorder="1"/>
    <xf numFmtId="2" fontId="62" fillId="0" borderId="47" xfId="0" applyNumberFormat="1" applyFont="1" applyBorder="1"/>
    <xf numFmtId="3" fontId="58" fillId="0" borderId="25" xfId="0" applyNumberFormat="1" applyFont="1" applyBorder="1"/>
    <xf numFmtId="0" fontId="62" fillId="0" borderId="17" xfId="0" applyFont="1" applyBorder="1"/>
    <xf numFmtId="2" fontId="62" fillId="0" borderId="13" xfId="0" applyNumberFormat="1" applyFont="1" applyBorder="1"/>
    <xf numFmtId="2" fontId="62" fillId="0" borderId="13" xfId="0" quotePrefix="1" applyNumberFormat="1" applyFont="1" applyBorder="1"/>
    <xf numFmtId="2" fontId="62" fillId="0" borderId="0" xfId="0" quotePrefix="1" applyNumberFormat="1" applyFont="1"/>
    <xf numFmtId="0" fontId="64" fillId="0" borderId="4" xfId="0" applyFont="1" applyBorder="1" applyAlignment="1">
      <alignment horizontal="left"/>
    </xf>
    <xf numFmtId="164" fontId="62" fillId="0" borderId="4" xfId="0" applyNumberFormat="1" applyFont="1" applyBorder="1"/>
    <xf numFmtId="3" fontId="62" fillId="0" borderId="4" xfId="0" applyNumberFormat="1" applyFont="1" applyBorder="1"/>
    <xf numFmtId="38" fontId="64" fillId="0" borderId="8" xfId="49" applyNumberFormat="1" applyFont="1" applyFill="1" applyBorder="1" applyAlignment="1"/>
    <xf numFmtId="3" fontId="62" fillId="0" borderId="28" xfId="0" applyNumberFormat="1" applyFont="1" applyBorder="1"/>
    <xf numFmtId="2" fontId="68" fillId="30" borderId="46" xfId="0" quotePrefix="1" applyNumberFormat="1" applyFont="1" applyFill="1" applyBorder="1"/>
    <xf numFmtId="0" fontId="64" fillId="27" borderId="50" xfId="0" quotePrefix="1" applyFont="1" applyFill="1" applyBorder="1" applyAlignment="1">
      <alignment horizontal="left"/>
    </xf>
    <xf numFmtId="2" fontId="64" fillId="30" borderId="47" xfId="0" applyNumberFormat="1" applyFont="1" applyFill="1" applyBorder="1"/>
    <xf numFmtId="0" fontId="61" fillId="0" borderId="47" xfId="0" applyFont="1" applyBorder="1"/>
    <xf numFmtId="38" fontId="69" fillId="0" borderId="8" xfId="49" applyNumberFormat="1" applyFont="1" applyFill="1" applyBorder="1" applyAlignment="1"/>
    <xf numFmtId="3" fontId="62" fillId="0" borderId="30" xfId="0" applyNumberFormat="1" applyFont="1" applyBorder="1"/>
    <xf numFmtId="0" fontId="64" fillId="0" borderId="50" xfId="0" quotePrefix="1" applyFont="1" applyBorder="1" applyAlignment="1">
      <alignment horizontal="left"/>
    </xf>
    <xf numFmtId="0" fontId="62" fillId="0" borderId="47" xfId="0" applyFont="1" applyBorder="1" applyAlignment="1">
      <alignment horizontal="left"/>
    </xf>
    <xf numFmtId="38" fontId="62" fillId="0" borderId="47" xfId="49" applyNumberFormat="1" applyFont="1" applyFill="1" applyBorder="1" applyAlignment="1">
      <alignment horizontal="center"/>
    </xf>
    <xf numFmtId="164" fontId="62" fillId="0" borderId="47" xfId="0" applyNumberFormat="1" applyFont="1" applyBorder="1"/>
    <xf numFmtId="3" fontId="62" fillId="0" borderId="43" xfId="0" applyNumberFormat="1" applyFont="1" applyBorder="1"/>
    <xf numFmtId="3" fontId="62" fillId="0" borderId="44" xfId="0" applyNumberFormat="1" applyFont="1" applyBorder="1"/>
    <xf numFmtId="0" fontId="64" fillId="0" borderId="0" xfId="0" applyFont="1"/>
    <xf numFmtId="0" fontId="66" fillId="0" borderId="0" xfId="0" applyFont="1" applyAlignment="1">
      <alignment horizontal="left"/>
    </xf>
    <xf numFmtId="2" fontId="66" fillId="0" borderId="0" xfId="0" applyNumberFormat="1" applyFont="1"/>
    <xf numFmtId="0" fontId="70" fillId="0" borderId="0" xfId="0" applyFont="1" applyAlignment="1">
      <alignment horizontal="left"/>
    </xf>
    <xf numFmtId="0" fontId="64" fillId="0" borderId="0" xfId="0" quotePrefix="1" applyFont="1" applyAlignment="1">
      <alignment horizontal="left"/>
    </xf>
    <xf numFmtId="0" fontId="62" fillId="0" borderId="0" xfId="0" applyFont="1"/>
    <xf numFmtId="0" fontId="64" fillId="0" borderId="0" xfId="0" applyFont="1" applyAlignment="1">
      <alignment horizontal="left"/>
    </xf>
    <xf numFmtId="2" fontId="62" fillId="0" borderId="0" xfId="79" applyNumberFormat="1" applyFont="1" applyAlignment="1">
      <alignment vertical="center"/>
    </xf>
    <xf numFmtId="0" fontId="62" fillId="0" borderId="0" xfId="0" quotePrefix="1" applyFont="1" applyAlignment="1">
      <alignment horizontal="left"/>
    </xf>
    <xf numFmtId="0" fontId="62" fillId="0" borderId="0" xfId="0" applyFont="1" applyAlignment="1">
      <alignment horizontal="left"/>
    </xf>
    <xf numFmtId="0" fontId="61" fillId="0" borderId="0" xfId="80" applyFont="1"/>
    <xf numFmtId="40" fontId="62" fillId="0" borderId="0" xfId="49" applyFont="1"/>
    <xf numFmtId="49" fontId="62" fillId="0" borderId="31" xfId="0" applyNumberFormat="1" applyFont="1" applyBorder="1" applyAlignment="1">
      <alignment horizontal="left"/>
    </xf>
    <xf numFmtId="0" fontId="62" fillId="27" borderId="0" xfId="79" applyFont="1" applyFill="1" applyAlignment="1">
      <alignment vertical="center"/>
    </xf>
    <xf numFmtId="0" fontId="71" fillId="27" borderId="20" xfId="79" quotePrefix="1" applyFont="1" applyFill="1" applyBorder="1" applyAlignment="1">
      <alignment horizontal="left" vertical="center"/>
    </xf>
    <xf numFmtId="0" fontId="71" fillId="27" borderId="21" xfId="79" applyFont="1" applyFill="1" applyBorder="1" applyAlignment="1">
      <alignment horizontal="centerContinuous" vertical="center"/>
    </xf>
    <xf numFmtId="0" fontId="71" fillId="27" borderId="14" xfId="79" applyFont="1" applyFill="1" applyBorder="1" applyAlignment="1">
      <alignment horizontal="left" vertical="center"/>
    </xf>
    <xf numFmtId="0" fontId="71" fillId="27" borderId="22" xfId="79" quotePrefix="1" applyFont="1" applyFill="1" applyBorder="1" applyAlignment="1">
      <alignment horizontal="left" vertical="center"/>
    </xf>
    <xf numFmtId="0" fontId="71" fillId="27" borderId="23" xfId="79" quotePrefix="1" applyFont="1" applyFill="1" applyBorder="1" applyAlignment="1">
      <alignment horizontal="left" vertical="center"/>
    </xf>
    <xf numFmtId="0" fontId="71" fillId="27" borderId="54" xfId="79" applyFont="1" applyFill="1" applyBorder="1" applyAlignment="1">
      <alignment horizontal="centerContinuous" vertical="center"/>
    </xf>
    <xf numFmtId="0" fontId="71" fillId="27" borderId="0" xfId="79" applyFont="1" applyFill="1" applyAlignment="1">
      <alignment horizontal="left" vertical="center"/>
    </xf>
    <xf numFmtId="0" fontId="71" fillId="27" borderId="24" xfId="79" applyFont="1" applyFill="1" applyBorder="1" applyAlignment="1">
      <alignment horizontal="left" vertical="center"/>
    </xf>
    <xf numFmtId="0" fontId="71" fillId="27" borderId="39" xfId="79" applyFont="1" applyFill="1" applyBorder="1" applyAlignment="1">
      <alignment horizontal="center" vertical="center"/>
    </xf>
    <xf numFmtId="0" fontId="71" fillId="27" borderId="43" xfId="79" applyFont="1" applyFill="1" applyBorder="1" applyAlignment="1">
      <alignment horizontal="center" vertical="center"/>
    </xf>
    <xf numFmtId="0" fontId="71" fillId="27" borderId="47" xfId="79" applyFont="1" applyFill="1" applyBorder="1" applyAlignment="1">
      <alignment horizontal="centerContinuous" vertical="center"/>
    </xf>
    <xf numFmtId="0" fontId="71" fillId="27" borderId="50" xfId="79" applyFont="1" applyFill="1" applyBorder="1" applyAlignment="1" applyProtection="1">
      <alignment horizontal="center" vertical="center"/>
      <protection locked="0"/>
    </xf>
    <xf numFmtId="0" fontId="71" fillId="27" borderId="16" xfId="79" applyFont="1" applyFill="1" applyBorder="1" applyAlignment="1">
      <alignment horizontal="center" vertical="center"/>
    </xf>
    <xf numFmtId="3" fontId="71" fillId="27" borderId="16" xfId="79" applyNumberFormat="1" applyFont="1" applyFill="1" applyBorder="1" applyAlignment="1">
      <alignment horizontal="right" vertical="center"/>
    </xf>
    <xf numFmtId="3" fontId="71" fillId="27" borderId="14" xfId="79" applyNumberFormat="1" applyFont="1" applyFill="1" applyBorder="1" applyAlignment="1">
      <alignment vertical="center"/>
    </xf>
    <xf numFmtId="3" fontId="71" fillId="27" borderId="16" xfId="79" applyNumberFormat="1" applyFont="1" applyFill="1" applyBorder="1" applyAlignment="1">
      <alignment horizontal="center" vertical="center"/>
    </xf>
    <xf numFmtId="0" fontId="71" fillId="27" borderId="17" xfId="79" applyFont="1" applyFill="1" applyBorder="1" applyAlignment="1">
      <alignment horizontal="center" vertical="center"/>
    </xf>
    <xf numFmtId="0" fontId="71" fillId="27" borderId="18" xfId="79" applyFont="1" applyFill="1" applyBorder="1" applyAlignment="1">
      <alignment vertical="center"/>
    </xf>
    <xf numFmtId="3" fontId="71" fillId="27" borderId="17" xfId="79" applyNumberFormat="1" applyFont="1" applyFill="1" applyBorder="1" applyAlignment="1">
      <alignment horizontal="right" vertical="center"/>
    </xf>
    <xf numFmtId="3" fontId="71" fillId="27" borderId="18" xfId="79" applyNumberFormat="1" applyFont="1" applyFill="1" applyBorder="1" applyAlignment="1">
      <alignment vertical="center"/>
    </xf>
    <xf numFmtId="4" fontId="71" fillId="27" borderId="17" xfId="79" applyNumberFormat="1" applyFont="1" applyFill="1" applyBorder="1" applyAlignment="1">
      <alignment horizontal="center" vertical="center"/>
    </xf>
    <xf numFmtId="0" fontId="72" fillId="27" borderId="18" xfId="79" applyFont="1" applyFill="1" applyBorder="1" applyAlignment="1">
      <alignment vertical="center"/>
    </xf>
    <xf numFmtId="0" fontId="71" fillId="27" borderId="18" xfId="79" applyFont="1" applyFill="1" applyBorder="1" applyAlignment="1">
      <alignment horizontal="right" vertical="center"/>
    </xf>
    <xf numFmtId="3" fontId="71" fillId="27" borderId="25" xfId="102" applyNumberFormat="1" applyFont="1" applyFill="1" applyBorder="1" applyAlignment="1">
      <alignment horizontal="right" vertical="center"/>
    </xf>
    <xf numFmtId="0" fontId="71" fillId="27" borderId="26" xfId="79" applyFont="1" applyFill="1" applyBorder="1" applyAlignment="1">
      <alignment vertical="center"/>
    </xf>
    <xf numFmtId="0" fontId="71" fillId="27" borderId="15" xfId="0" applyFont="1" applyFill="1" applyBorder="1" applyAlignment="1">
      <alignment vertical="center"/>
    </xf>
    <xf numFmtId="0" fontId="71" fillId="27" borderId="23" xfId="79" applyFont="1" applyFill="1" applyBorder="1" applyAlignment="1">
      <alignment vertical="center"/>
    </xf>
    <xf numFmtId="0" fontId="71" fillId="27" borderId="27" xfId="79" applyFont="1" applyFill="1" applyBorder="1" applyAlignment="1">
      <alignment horizontal="center" vertical="center"/>
    </xf>
    <xf numFmtId="0" fontId="71" fillId="27" borderId="0" xfId="79" applyFont="1" applyFill="1" applyAlignment="1">
      <alignment vertical="center"/>
    </xf>
    <xf numFmtId="3" fontId="71" fillId="27" borderId="27" xfId="79" applyNumberFormat="1" applyFont="1" applyFill="1" applyBorder="1" applyAlignment="1">
      <alignment horizontal="right" vertical="center"/>
    </xf>
    <xf numFmtId="3" fontId="71" fillId="27" borderId="0" xfId="79" applyNumberFormat="1" applyFont="1" applyFill="1" applyAlignment="1">
      <alignment vertical="center"/>
    </xf>
    <xf numFmtId="4" fontId="71" fillId="27" borderId="27" xfId="79" applyNumberFormat="1" applyFont="1" applyFill="1" applyBorder="1" applyAlignment="1">
      <alignment horizontal="center" vertical="center"/>
    </xf>
    <xf numFmtId="0" fontId="71" fillId="27" borderId="8" xfId="79" applyFont="1" applyFill="1" applyBorder="1" applyAlignment="1">
      <alignment horizontal="center" vertical="center"/>
    </xf>
    <xf numFmtId="0" fontId="71" fillId="27" borderId="4" xfId="79" applyFont="1" applyFill="1" applyBorder="1" applyAlignment="1">
      <alignment horizontal="left" vertical="center"/>
    </xf>
    <xf numFmtId="0" fontId="71" fillId="27" borderId="4" xfId="79" applyFont="1" applyFill="1" applyBorder="1" applyAlignment="1">
      <alignment horizontal="right" vertical="center"/>
    </xf>
    <xf numFmtId="3" fontId="71" fillId="27" borderId="50" xfId="79" applyNumberFormat="1" applyFont="1" applyFill="1" applyBorder="1" applyAlignment="1">
      <alignment vertical="center"/>
    </xf>
    <xf numFmtId="3" fontId="71" fillId="27" borderId="8" xfId="79" applyNumberFormat="1" applyFont="1" applyFill="1" applyBorder="1" applyAlignment="1">
      <alignment vertical="center"/>
    </xf>
    <xf numFmtId="4" fontId="71" fillId="27" borderId="8" xfId="79" applyNumberFormat="1" applyFont="1" applyFill="1" applyBorder="1" applyAlignment="1">
      <alignment horizontal="center" vertical="center"/>
    </xf>
    <xf numFmtId="0" fontId="71" fillId="27" borderId="28" xfId="79" applyFont="1" applyFill="1" applyBorder="1" applyAlignment="1">
      <alignment horizontal="center" vertical="center"/>
    </xf>
    <xf numFmtId="0" fontId="71" fillId="27" borderId="13" xfId="79" applyFont="1" applyFill="1" applyBorder="1" applyAlignment="1">
      <alignment horizontal="right" vertical="center"/>
    </xf>
    <xf numFmtId="0" fontId="71" fillId="27" borderId="13" xfId="79" applyFont="1" applyFill="1" applyBorder="1" applyAlignment="1">
      <alignment vertical="center"/>
    </xf>
    <xf numFmtId="3" fontId="71" fillId="27" borderId="28" xfId="79" applyNumberFormat="1" applyFont="1" applyFill="1" applyBorder="1" applyAlignment="1">
      <alignment horizontal="right" vertical="center"/>
    </xf>
    <xf numFmtId="3" fontId="71" fillId="27" borderId="13" xfId="79" applyNumberFormat="1" applyFont="1" applyFill="1" applyBorder="1" applyAlignment="1">
      <alignment vertical="center"/>
    </xf>
    <xf numFmtId="4" fontId="71" fillId="27" borderId="28" xfId="79" applyNumberFormat="1" applyFont="1" applyFill="1" applyBorder="1" applyAlignment="1">
      <alignment horizontal="center" vertical="center"/>
    </xf>
    <xf numFmtId="0" fontId="71" fillId="27" borderId="0" xfId="79" applyFont="1" applyFill="1" applyAlignment="1">
      <alignment horizontal="right" vertical="center"/>
    </xf>
    <xf numFmtId="0" fontId="71" fillId="27" borderId="4" xfId="79" applyFont="1" applyFill="1" applyBorder="1" applyAlignment="1">
      <alignment vertical="center"/>
    </xf>
    <xf numFmtId="3" fontId="71" fillId="27" borderId="23" xfId="79" applyNumberFormat="1" applyFont="1" applyFill="1" applyBorder="1" applyAlignment="1">
      <alignment horizontal="right" vertical="center"/>
    </xf>
    <xf numFmtId="3" fontId="71" fillId="27" borderId="17" xfId="79" applyNumberFormat="1" applyFont="1" applyFill="1" applyBorder="1" applyAlignment="1">
      <alignment vertical="center"/>
    </xf>
    <xf numFmtId="0" fontId="73" fillId="27" borderId="17" xfId="79" applyFont="1" applyFill="1" applyBorder="1" applyAlignment="1">
      <alignment horizontal="center" vertical="center"/>
    </xf>
    <xf numFmtId="0" fontId="73" fillId="27" borderId="27" xfId="79" applyFont="1" applyFill="1" applyBorder="1" applyAlignment="1">
      <alignment horizontal="center" vertical="center"/>
    </xf>
    <xf numFmtId="3" fontId="71" fillId="27" borderId="29" xfId="79" applyNumberFormat="1" applyFont="1" applyFill="1" applyBorder="1" applyAlignment="1">
      <alignment horizontal="right" vertical="center"/>
    </xf>
    <xf numFmtId="3" fontId="71" fillId="27" borderId="27" xfId="79" applyNumberFormat="1" applyFont="1" applyFill="1" applyBorder="1" applyAlignment="1">
      <alignment vertical="center"/>
    </xf>
    <xf numFmtId="4" fontId="66" fillId="27" borderId="8" xfId="79" applyNumberFormat="1" applyFont="1" applyFill="1" applyBorder="1" applyAlignment="1">
      <alignment horizontal="center" vertical="center"/>
    </xf>
    <xf numFmtId="169" fontId="58" fillId="0" borderId="18" xfId="0" applyNumberFormat="1" applyFont="1" applyBorder="1"/>
    <xf numFmtId="169" fontId="58" fillId="0" borderId="17" xfId="0" applyNumberFormat="1" applyFont="1" applyBorder="1"/>
    <xf numFmtId="0" fontId="59" fillId="27" borderId="26" xfId="0" applyFont="1" applyFill="1" applyBorder="1"/>
    <xf numFmtId="169" fontId="58" fillId="0" borderId="23" xfId="0" applyNumberFormat="1" applyFont="1" applyBorder="1"/>
    <xf numFmtId="0" fontId="71" fillId="27" borderId="30" xfId="79" applyFont="1" applyFill="1" applyBorder="1" applyAlignment="1">
      <alignment horizontal="center" vertical="center"/>
    </xf>
    <xf numFmtId="0" fontId="71" fillId="27" borderId="31" xfId="79" applyFont="1" applyFill="1" applyBorder="1" applyAlignment="1">
      <alignment vertical="center"/>
    </xf>
    <xf numFmtId="3" fontId="71" fillId="27" borderId="30" xfId="79" applyNumberFormat="1" applyFont="1" applyFill="1" applyBorder="1" applyAlignment="1">
      <alignment horizontal="right" vertical="center"/>
    </xf>
    <xf numFmtId="3" fontId="71" fillId="27" borderId="31" xfId="79" applyNumberFormat="1" applyFont="1" applyFill="1" applyBorder="1" applyAlignment="1">
      <alignment vertical="center"/>
    </xf>
    <xf numFmtId="4" fontId="71" fillId="27" borderId="30" xfId="79" applyNumberFormat="1" applyFont="1" applyFill="1" applyBorder="1" applyAlignment="1">
      <alignment horizontal="center" vertical="center"/>
    </xf>
    <xf numFmtId="38" fontId="62" fillId="0" borderId="13" xfId="79" quotePrefix="1" applyNumberFormat="1" applyFont="1" applyBorder="1" applyAlignment="1">
      <alignment horizontal="center"/>
    </xf>
    <xf numFmtId="38" fontId="62" fillId="0" borderId="13" xfId="51" quotePrefix="1" applyNumberFormat="1" applyFont="1" applyBorder="1" applyAlignment="1">
      <alignment horizontal="center"/>
    </xf>
    <xf numFmtId="166" fontId="37" fillId="0" borderId="61" xfId="0" applyNumberFormat="1" applyFont="1" applyBorder="1" applyAlignment="1">
      <alignment horizontal="center"/>
    </xf>
    <xf numFmtId="166" fontId="37" fillId="0" borderId="44" xfId="0" applyNumberFormat="1" applyFont="1" applyBorder="1" applyAlignment="1">
      <alignment horizontal="center"/>
    </xf>
    <xf numFmtId="3" fontId="58" fillId="0" borderId="0" xfId="0" applyNumberFormat="1" applyFont="1" applyAlignment="1">
      <alignment horizontal="center"/>
    </xf>
    <xf numFmtId="3" fontId="58" fillId="0" borderId="62" xfId="0" applyNumberFormat="1" applyFont="1" applyBorder="1" applyAlignment="1">
      <alignment horizontal="center"/>
    </xf>
    <xf numFmtId="0" fontId="58" fillId="0" borderId="63" xfId="0" applyFont="1" applyBorder="1" applyAlignment="1">
      <alignment horizontal="centerContinuous"/>
    </xf>
    <xf numFmtId="0" fontId="58" fillId="0" borderId="62" xfId="0" applyFont="1" applyBorder="1" applyAlignment="1">
      <alignment horizontal="center"/>
    </xf>
    <xf numFmtId="3" fontId="58" fillId="0" borderId="62" xfId="0" applyNumberFormat="1" applyFont="1" applyBorder="1" applyAlignment="1">
      <alignment horizontal="right"/>
    </xf>
    <xf numFmtId="3" fontId="58" fillId="0" borderId="62" xfId="0" applyNumberFormat="1" applyFont="1" applyBorder="1"/>
    <xf numFmtId="0" fontId="58" fillId="0" borderId="28" xfId="0" applyFont="1" applyBorder="1" applyAlignment="1" applyProtection="1">
      <alignment horizontal="center"/>
      <protection locked="0"/>
    </xf>
    <xf numFmtId="169" fontId="58" fillId="0" borderId="28" xfId="49" applyNumberFormat="1" applyFont="1" applyBorder="1" applyAlignment="1" applyProtection="1">
      <alignment horizontal="center"/>
      <protection locked="0"/>
    </xf>
    <xf numFmtId="0" fontId="58" fillId="0" borderId="64" xfId="0" applyFont="1" applyBorder="1" applyAlignment="1">
      <alignment horizontal="centerContinuous"/>
    </xf>
    <xf numFmtId="0" fontId="58" fillId="0" borderId="27" xfId="0" applyFont="1" applyBorder="1" applyAlignment="1">
      <alignment horizontal="center"/>
    </xf>
    <xf numFmtId="0" fontId="58" fillId="0" borderId="29" xfId="0" quotePrefix="1" applyFont="1" applyBorder="1" applyAlignment="1">
      <alignment horizontal="center"/>
    </xf>
    <xf numFmtId="0" fontId="58" fillId="0" borderId="0" xfId="0" quotePrefix="1" applyFont="1" applyAlignment="1">
      <alignment horizontal="center"/>
    </xf>
    <xf numFmtId="0" fontId="58" fillId="0" borderId="36" xfId="0" applyFont="1" applyBorder="1" applyAlignment="1">
      <alignment horizontal="right"/>
    </xf>
    <xf numFmtId="0" fontId="74" fillId="0" borderId="0" xfId="0" applyFont="1"/>
    <xf numFmtId="0" fontId="74" fillId="0" borderId="26" xfId="0" applyFont="1" applyBorder="1" applyAlignment="1">
      <alignment horizontal="left"/>
    </xf>
    <xf numFmtId="0" fontId="61" fillId="0" borderId="26" xfId="0" applyFont="1" applyBorder="1" applyAlignment="1">
      <alignment horizontal="left"/>
    </xf>
    <xf numFmtId="3" fontId="58" fillId="0" borderId="17" xfId="0" applyNumberFormat="1" applyFont="1" applyBorder="1" applyAlignment="1">
      <alignment horizontal="center"/>
    </xf>
    <xf numFmtId="0" fontId="58" fillId="0" borderId="23" xfId="0" applyFont="1" applyBorder="1" applyAlignment="1">
      <alignment horizontal="centerContinuous"/>
    </xf>
    <xf numFmtId="0" fontId="58" fillId="0" borderId="18" xfId="0" applyFont="1" applyBorder="1" applyAlignment="1">
      <alignment horizontal="centerContinuous"/>
    </xf>
    <xf numFmtId="0" fontId="58" fillId="0" borderId="17" xfId="0" applyFont="1" applyBorder="1" applyAlignment="1">
      <alignment horizontal="center"/>
    </xf>
    <xf numFmtId="3" fontId="58" fillId="0" borderId="17" xfId="0" applyNumberFormat="1" applyFont="1" applyBorder="1" applyAlignment="1">
      <alignment horizontal="right"/>
    </xf>
    <xf numFmtId="3" fontId="58" fillId="0" borderId="17" xfId="0" applyNumberFormat="1" applyFont="1" applyBorder="1"/>
    <xf numFmtId="169" fontId="58" fillId="0" borderId="13" xfId="0" applyNumberFormat="1" applyFont="1" applyBorder="1" applyAlignment="1">
      <alignment vertical="center"/>
    </xf>
    <xf numFmtId="169" fontId="58" fillId="0" borderId="28" xfId="0" applyNumberFormat="1" applyFont="1" applyBorder="1"/>
    <xf numFmtId="3" fontId="61" fillId="0" borderId="28" xfId="0" applyNumberFormat="1" applyFont="1" applyBorder="1" applyAlignment="1">
      <alignment horizontal="center"/>
    </xf>
    <xf numFmtId="0" fontId="72" fillId="0" borderId="17" xfId="0" applyFont="1" applyBorder="1" applyAlignment="1">
      <alignment horizontal="center"/>
    </xf>
    <xf numFmtId="3" fontId="72" fillId="0" borderId="17" xfId="0" applyNumberFormat="1" applyFont="1" applyBorder="1" applyAlignment="1">
      <alignment horizontal="center"/>
    </xf>
    <xf numFmtId="167" fontId="72" fillId="0" borderId="17" xfId="0" applyNumberFormat="1" applyFont="1" applyBorder="1"/>
    <xf numFmtId="3" fontId="61" fillId="0" borderId="28" xfId="0" applyNumberFormat="1" applyFont="1" applyBorder="1"/>
    <xf numFmtId="169" fontId="61" fillId="0" borderId="17" xfId="0" applyNumberFormat="1" applyFont="1" applyBorder="1"/>
    <xf numFmtId="3" fontId="61" fillId="0" borderId="0" xfId="0" applyNumberFormat="1" applyFont="1" applyAlignment="1">
      <alignment horizontal="right"/>
    </xf>
    <xf numFmtId="3" fontId="61" fillId="0" borderId="0" xfId="0" applyNumberFormat="1" applyFont="1"/>
    <xf numFmtId="182" fontId="72" fillId="0" borderId="17" xfId="0" applyNumberFormat="1" applyFont="1" applyBorder="1"/>
    <xf numFmtId="3" fontId="61" fillId="0" borderId="17" xfId="0" applyNumberFormat="1" applyFont="1" applyBorder="1" applyAlignment="1">
      <alignment horizontal="center"/>
    </xf>
    <xf numFmtId="0" fontId="59" fillId="0" borderId="23" xfId="0" applyFont="1" applyBorder="1" applyAlignment="1">
      <alignment horizontal="left"/>
    </xf>
    <xf numFmtId="0" fontId="59" fillId="0" borderId="18" xfId="0" applyFont="1" applyBorder="1"/>
    <xf numFmtId="0" fontId="59" fillId="0" borderId="23" xfId="0" quotePrefix="1" applyFont="1" applyBorder="1" applyAlignment="1">
      <alignment horizontal="left"/>
    </xf>
    <xf numFmtId="183" fontId="72" fillId="0" borderId="17" xfId="0" applyNumberFormat="1" applyFont="1" applyBorder="1"/>
    <xf numFmtId="0" fontId="75" fillId="0" borderId="0" xfId="79" applyFont="1" applyAlignment="1">
      <alignment horizontal="left" vertical="center"/>
    </xf>
    <xf numFmtId="0" fontId="76" fillId="0" borderId="0" xfId="0" applyFont="1" applyAlignment="1">
      <alignment vertical="center"/>
    </xf>
    <xf numFmtId="0" fontId="77" fillId="0" borderId="0" xfId="79" applyFont="1" applyAlignment="1">
      <alignment vertical="center"/>
    </xf>
    <xf numFmtId="0" fontId="75" fillId="0" borderId="0" xfId="79" applyFont="1" applyAlignment="1">
      <alignment vertical="center"/>
    </xf>
    <xf numFmtId="0" fontId="75" fillId="0" borderId="0" xfId="79" quotePrefix="1" applyFont="1" applyAlignment="1">
      <alignment horizontal="left" vertical="center"/>
    </xf>
    <xf numFmtId="0" fontId="78" fillId="0" borderId="0" xfId="0" applyFont="1" applyAlignment="1">
      <alignment horizontal="centerContinuous" vertical="center"/>
    </xf>
    <xf numFmtId="0" fontId="78" fillId="0" borderId="0" xfId="0" applyFont="1" applyAlignment="1">
      <alignment horizontal="left" vertical="center"/>
    </xf>
    <xf numFmtId="0" fontId="78" fillId="0" borderId="0" xfId="0" applyFont="1" applyAlignment="1">
      <alignment vertical="center"/>
    </xf>
    <xf numFmtId="164" fontId="62" fillId="0" borderId="50" xfId="0" applyNumberFormat="1" applyFont="1" applyBorder="1" applyAlignment="1">
      <alignment horizontal="center"/>
    </xf>
    <xf numFmtId="164" fontId="62" fillId="0" borderId="44" xfId="0" applyNumberFormat="1" applyFont="1" applyBorder="1" applyAlignment="1">
      <alignment horizontal="center"/>
    </xf>
    <xf numFmtId="0" fontId="60" fillId="0" borderId="0" xfId="0" applyFont="1" applyAlignment="1">
      <alignment horizontal="center"/>
    </xf>
    <xf numFmtId="0" fontId="62" fillId="0" borderId="39" xfId="0" applyFont="1" applyBorder="1" applyAlignment="1">
      <alignment horizontal="center" vertical="center"/>
    </xf>
    <xf numFmtId="0" fontId="62" fillId="0" borderId="43" xfId="0" applyFont="1" applyBorder="1" applyAlignment="1">
      <alignment horizontal="center" vertical="center"/>
    </xf>
    <xf numFmtId="0" fontId="62" fillId="0" borderId="51" xfId="0" applyFont="1" applyBorder="1" applyAlignment="1">
      <alignment horizontal="center" vertical="center"/>
    </xf>
    <xf numFmtId="0" fontId="62" fillId="0" borderId="52" xfId="0" applyFont="1" applyBorder="1" applyAlignment="1">
      <alignment horizontal="center" vertical="center"/>
    </xf>
    <xf numFmtId="0" fontId="62" fillId="0" borderId="53" xfId="0" applyFont="1" applyBorder="1" applyAlignment="1">
      <alignment horizontal="center" vertical="center"/>
    </xf>
    <xf numFmtId="0" fontId="62" fillId="0" borderId="46" xfId="0" applyFont="1" applyBorder="1" applyAlignment="1">
      <alignment horizontal="center" vertical="center"/>
    </xf>
    <xf numFmtId="0" fontId="62" fillId="0" borderId="47" xfId="0" applyFont="1" applyBorder="1" applyAlignment="1">
      <alignment horizontal="center" vertical="center"/>
    </xf>
    <xf numFmtId="0" fontId="62" fillId="0" borderId="19" xfId="0" applyFont="1" applyBorder="1" applyAlignment="1">
      <alignment horizontal="center" vertical="center"/>
    </xf>
    <xf numFmtId="0" fontId="62" fillId="0" borderId="50" xfId="0" applyFont="1" applyBorder="1" applyAlignment="1">
      <alignment horizontal="center" vertical="center"/>
    </xf>
    <xf numFmtId="0" fontId="62" fillId="0" borderId="4" xfId="0" applyFont="1" applyBorder="1" applyAlignment="1">
      <alignment horizontal="center" vertical="center"/>
    </xf>
    <xf numFmtId="166" fontId="64" fillId="0" borderId="31" xfId="0" applyNumberFormat="1" applyFont="1" applyBorder="1" applyAlignment="1">
      <alignment horizontal="center"/>
    </xf>
    <xf numFmtId="166" fontId="64" fillId="0" borderId="49" xfId="0" applyNumberFormat="1" applyFont="1" applyBorder="1" applyAlignment="1">
      <alignment horizontal="center"/>
    </xf>
    <xf numFmtId="0" fontId="64" fillId="0" borderId="4" xfId="0" applyFont="1" applyBorder="1" applyAlignment="1">
      <alignment horizontal="center"/>
    </xf>
    <xf numFmtId="0" fontId="64" fillId="0" borderId="44" xfId="0" applyFont="1" applyBorder="1" applyAlignment="1">
      <alignment horizontal="center"/>
    </xf>
    <xf numFmtId="0" fontId="62" fillId="27" borderId="20" xfId="79" applyFont="1" applyFill="1" applyBorder="1" applyAlignment="1">
      <alignment horizontal="left" vertical="center"/>
    </xf>
    <xf numFmtId="0" fontId="62" fillId="27" borderId="14" xfId="79" applyFont="1" applyFill="1" applyBorder="1" applyAlignment="1">
      <alignment horizontal="left" vertical="center"/>
    </xf>
    <xf numFmtId="0" fontId="71" fillId="27" borderId="50" xfId="79" applyFont="1" applyFill="1" applyBorder="1" applyAlignment="1">
      <alignment horizontal="center" vertical="center"/>
    </xf>
    <xf numFmtId="0" fontId="71" fillId="27" borderId="4" xfId="79" applyFont="1" applyFill="1" applyBorder="1" applyAlignment="1">
      <alignment horizontal="center" vertical="center"/>
    </xf>
    <xf numFmtId="0" fontId="71" fillId="27" borderId="47" xfId="79" applyFont="1" applyFill="1" applyBorder="1" applyAlignment="1">
      <alignment horizontal="center" vertical="center"/>
    </xf>
    <xf numFmtId="0" fontId="62" fillId="27" borderId="58" xfId="0" applyFont="1" applyFill="1" applyBorder="1" applyAlignment="1">
      <alignment horizontal="center"/>
    </xf>
    <xf numFmtId="0" fontId="62" fillId="27" borderId="49" xfId="0" applyFont="1" applyFill="1" applyBorder="1" applyAlignment="1">
      <alignment horizontal="center"/>
    </xf>
    <xf numFmtId="0" fontId="62" fillId="27" borderId="59" xfId="0" applyFont="1" applyFill="1" applyBorder="1" applyAlignment="1">
      <alignment horizontal="center"/>
    </xf>
    <xf numFmtId="0" fontId="62" fillId="27" borderId="32" xfId="0" applyFont="1" applyFill="1" applyBorder="1" applyAlignment="1">
      <alignment horizontal="center"/>
    </xf>
    <xf numFmtId="0" fontId="71" fillId="27" borderId="50" xfId="79" applyFont="1" applyFill="1" applyBorder="1" applyAlignment="1" applyProtection="1">
      <alignment horizontal="center" vertical="center"/>
      <protection locked="0"/>
    </xf>
    <xf numFmtId="0" fontId="71" fillId="27" borderId="44" xfId="79" applyFont="1" applyFill="1" applyBorder="1" applyAlignment="1" applyProtection="1">
      <alignment horizontal="center" vertical="center"/>
      <protection locked="0"/>
    </xf>
    <xf numFmtId="0" fontId="71" fillId="27" borderId="51" xfId="79" applyFont="1" applyFill="1" applyBorder="1" applyAlignment="1" applyProtection="1">
      <alignment horizontal="center" vertical="center"/>
      <protection locked="0"/>
    </xf>
    <xf numFmtId="0" fontId="71" fillId="27" borderId="53" xfId="79" applyFont="1" applyFill="1" applyBorder="1" applyAlignment="1" applyProtection="1">
      <alignment horizontal="center" vertical="center"/>
      <protection locked="0"/>
    </xf>
    <xf numFmtId="0" fontId="59" fillId="0" borderId="26" xfId="0" applyFont="1" applyBorder="1" applyAlignment="1">
      <alignment horizontal="center" vertical="center"/>
    </xf>
    <xf numFmtId="0" fontId="59" fillId="0" borderId="15" xfId="0" applyFont="1" applyBorder="1" applyAlignment="1">
      <alignment horizontal="center" vertical="center"/>
    </xf>
    <xf numFmtId="0" fontId="58" fillId="0" borderId="20" xfId="0" applyFont="1" applyBorder="1" applyAlignment="1">
      <alignment horizontal="center"/>
    </xf>
    <xf numFmtId="0" fontId="58" fillId="0" borderId="32" xfId="0" applyFont="1" applyBorder="1" applyAlignment="1">
      <alignment horizontal="center"/>
    </xf>
    <xf numFmtId="1" fontId="58" fillId="0" borderId="0" xfId="49" applyNumberFormat="1" applyFont="1" applyBorder="1" applyAlignment="1">
      <alignment horizontal="center"/>
    </xf>
    <xf numFmtId="40" fontId="51" fillId="0" borderId="29" xfId="49" applyFont="1" applyBorder="1" applyAlignment="1">
      <alignment horizontal="center"/>
    </xf>
    <xf numFmtId="40" fontId="51" fillId="0" borderId="0" xfId="49" applyFont="1" applyBorder="1" applyAlignment="1">
      <alignment horizontal="center"/>
    </xf>
    <xf numFmtId="40" fontId="51" fillId="0" borderId="36" xfId="49" applyFont="1" applyBorder="1" applyAlignment="1">
      <alignment horizontal="center"/>
    </xf>
    <xf numFmtId="40" fontId="36" fillId="27" borderId="60" xfId="49" applyFont="1" applyFill="1" applyBorder="1" applyAlignment="1">
      <alignment horizontal="center"/>
    </xf>
    <xf numFmtId="40" fontId="36" fillId="27" borderId="3" xfId="49" applyFont="1" applyFill="1" applyBorder="1" applyAlignment="1">
      <alignment horizontal="center"/>
    </xf>
    <xf numFmtId="0" fontId="35" fillId="27" borderId="60" xfId="101" applyFont="1" applyFill="1" applyBorder="1" applyAlignment="1">
      <alignment horizontal="center"/>
    </xf>
    <xf numFmtId="0" fontId="35" fillId="27" borderId="3" xfId="101" applyFont="1" applyFill="1" applyBorder="1" applyAlignment="1">
      <alignment horizontal="center"/>
    </xf>
    <xf numFmtId="40" fontId="38" fillId="0" borderId="29" xfId="49" applyFont="1" applyBorder="1" applyAlignment="1">
      <alignment horizontal="left"/>
    </xf>
    <xf numFmtId="40" fontId="38" fillId="0" borderId="0" xfId="49" applyFont="1" applyBorder="1" applyAlignment="1">
      <alignment horizontal="left"/>
    </xf>
    <xf numFmtId="40" fontId="39" fillId="0" borderId="0" xfId="49" applyFont="1" applyBorder="1" applyAlignment="1">
      <alignment vertical="center"/>
    </xf>
  </cellXfs>
  <cellStyles count="103">
    <cellStyle name=",;F'KOIT[[WAAHK" xfId="1" xr:uid="{00000000-0005-0000-0000-000000000000}"/>
    <cellStyle name="?? [0]_PERSONAL" xfId="2" xr:uid="{00000000-0005-0000-0000-000001000000}"/>
    <cellStyle name="???? [0.00]_????" xfId="3" xr:uid="{00000000-0005-0000-0000-000002000000}"/>
    <cellStyle name="??????[0]_PERSONAL" xfId="4" xr:uid="{00000000-0005-0000-0000-000003000000}"/>
    <cellStyle name="??????PERSONAL" xfId="5" xr:uid="{00000000-0005-0000-0000-000004000000}"/>
    <cellStyle name="?????[0]_PERSONAL" xfId="6" xr:uid="{00000000-0005-0000-0000-000005000000}"/>
    <cellStyle name="?????PERSONAL" xfId="7" xr:uid="{00000000-0005-0000-0000-000006000000}"/>
    <cellStyle name="????_????" xfId="8" xr:uid="{00000000-0005-0000-0000-000007000000}"/>
    <cellStyle name="???[0]_PERSONAL" xfId="9" xr:uid="{00000000-0005-0000-0000-000008000000}"/>
    <cellStyle name="???_PERSONAL" xfId="10" xr:uid="{00000000-0005-0000-0000-000009000000}"/>
    <cellStyle name="??_??" xfId="11" xr:uid="{00000000-0005-0000-0000-00000A000000}"/>
    <cellStyle name="?@??laroux" xfId="12" xr:uid="{00000000-0005-0000-0000-00000B000000}"/>
    <cellStyle name="=C:\WINDOWS\SYSTEM32\COMMAND.COM" xfId="13" xr:uid="{00000000-0005-0000-0000-00000C000000}"/>
    <cellStyle name="20% - Accent1" xfId="14" xr:uid="{00000000-0005-0000-0000-00000D000000}"/>
    <cellStyle name="20% - Accent2" xfId="15" xr:uid="{00000000-0005-0000-0000-00000E000000}"/>
    <cellStyle name="20% - Accent3" xfId="16" xr:uid="{00000000-0005-0000-0000-00000F000000}"/>
    <cellStyle name="20% - Accent4" xfId="17" xr:uid="{00000000-0005-0000-0000-000010000000}"/>
    <cellStyle name="20% - Accent5" xfId="18" xr:uid="{00000000-0005-0000-0000-000011000000}"/>
    <cellStyle name="20% - Accent6" xfId="19" xr:uid="{00000000-0005-0000-0000-000012000000}"/>
    <cellStyle name="40% - Accent1" xfId="20" xr:uid="{00000000-0005-0000-0000-000013000000}"/>
    <cellStyle name="40% - Accent2" xfId="21" xr:uid="{00000000-0005-0000-0000-000014000000}"/>
    <cellStyle name="40% - Accent3" xfId="22" xr:uid="{00000000-0005-0000-0000-000015000000}"/>
    <cellStyle name="40% - Accent4" xfId="23" xr:uid="{00000000-0005-0000-0000-000016000000}"/>
    <cellStyle name="40% - Accent5" xfId="24" xr:uid="{00000000-0005-0000-0000-000017000000}"/>
    <cellStyle name="40% - Accent6" xfId="25" xr:uid="{00000000-0005-0000-0000-000018000000}"/>
    <cellStyle name="60% - Accent1" xfId="26" xr:uid="{00000000-0005-0000-0000-000019000000}"/>
    <cellStyle name="60% - Accent2" xfId="27" xr:uid="{00000000-0005-0000-0000-00001A000000}"/>
    <cellStyle name="60% - Accent3" xfId="28" xr:uid="{00000000-0005-0000-0000-00001B000000}"/>
    <cellStyle name="60% - Accent4" xfId="29" xr:uid="{00000000-0005-0000-0000-00001C000000}"/>
    <cellStyle name="60% - Accent5" xfId="30" xr:uid="{00000000-0005-0000-0000-00001D000000}"/>
    <cellStyle name="60% - Accent6" xfId="31" xr:uid="{00000000-0005-0000-0000-00001E000000}"/>
    <cellStyle name="Accent1" xfId="32" xr:uid="{00000000-0005-0000-0000-00001F000000}"/>
    <cellStyle name="Accent2" xfId="33" xr:uid="{00000000-0005-0000-0000-000020000000}"/>
    <cellStyle name="Accent3" xfId="34" xr:uid="{00000000-0005-0000-0000-000021000000}"/>
    <cellStyle name="Accent4" xfId="35" xr:uid="{00000000-0005-0000-0000-000022000000}"/>
    <cellStyle name="Accent5" xfId="36" xr:uid="{00000000-0005-0000-0000-000023000000}"/>
    <cellStyle name="Accent6" xfId="37" xr:uid="{00000000-0005-0000-0000-000024000000}"/>
    <cellStyle name="Bad" xfId="38" xr:uid="{00000000-0005-0000-0000-000025000000}"/>
    <cellStyle name="Calc Currency (0)" xfId="39" xr:uid="{00000000-0005-0000-0000-000026000000}"/>
    <cellStyle name="Calc Currency (2)" xfId="40" xr:uid="{00000000-0005-0000-0000-000027000000}"/>
    <cellStyle name="Calc Percent (0)" xfId="41" xr:uid="{00000000-0005-0000-0000-000028000000}"/>
    <cellStyle name="Calc Percent (1)" xfId="42" xr:uid="{00000000-0005-0000-0000-000029000000}"/>
    <cellStyle name="Calc Percent (2)" xfId="43" xr:uid="{00000000-0005-0000-0000-00002A000000}"/>
    <cellStyle name="Calc Units (0)" xfId="44" xr:uid="{00000000-0005-0000-0000-00002B000000}"/>
    <cellStyle name="Calc Units (1)" xfId="45" xr:uid="{00000000-0005-0000-0000-00002C000000}"/>
    <cellStyle name="Calc Units (2)" xfId="46" xr:uid="{00000000-0005-0000-0000-00002D000000}"/>
    <cellStyle name="Calculation" xfId="47" xr:uid="{00000000-0005-0000-0000-00002E000000}"/>
    <cellStyle name="Check Cell" xfId="48" xr:uid="{00000000-0005-0000-0000-00002F000000}"/>
    <cellStyle name="Comma [00]" xfId="50" xr:uid="{00000000-0005-0000-0000-000031000000}"/>
    <cellStyle name="Comma_แบบตารางใหม่" xfId="51" xr:uid="{00000000-0005-0000-0000-000032000000}"/>
    <cellStyle name="Currency [00]" xfId="52" xr:uid="{00000000-0005-0000-0000-000033000000}"/>
    <cellStyle name="Date Short" xfId="53" xr:uid="{00000000-0005-0000-0000-000034000000}"/>
    <cellStyle name="Enter Currency (0)" xfId="54" xr:uid="{00000000-0005-0000-0000-000035000000}"/>
    <cellStyle name="Enter Currency (2)" xfId="55" xr:uid="{00000000-0005-0000-0000-000036000000}"/>
    <cellStyle name="Enter Units (0)" xfId="56" xr:uid="{00000000-0005-0000-0000-000037000000}"/>
    <cellStyle name="Enter Units (1)" xfId="57" xr:uid="{00000000-0005-0000-0000-000038000000}"/>
    <cellStyle name="Enter Units (2)" xfId="58" xr:uid="{00000000-0005-0000-0000-000039000000}"/>
    <cellStyle name="Explanatory Text" xfId="59" xr:uid="{00000000-0005-0000-0000-00003A000000}"/>
    <cellStyle name="Good" xfId="60" xr:uid="{00000000-0005-0000-0000-00003B000000}"/>
    <cellStyle name="Grey" xfId="61" xr:uid="{00000000-0005-0000-0000-00003C000000}"/>
    <cellStyle name="Header1" xfId="62" xr:uid="{00000000-0005-0000-0000-00003D000000}"/>
    <cellStyle name="Header2" xfId="63" xr:uid="{00000000-0005-0000-0000-00003E000000}"/>
    <cellStyle name="Heading 1" xfId="64" xr:uid="{00000000-0005-0000-0000-00003F000000}"/>
    <cellStyle name="Heading 2" xfId="65" xr:uid="{00000000-0005-0000-0000-000040000000}"/>
    <cellStyle name="Heading 3" xfId="66" xr:uid="{00000000-0005-0000-0000-000041000000}"/>
    <cellStyle name="Heading 4" xfId="67" xr:uid="{00000000-0005-0000-0000-000042000000}"/>
    <cellStyle name="Input" xfId="68" xr:uid="{00000000-0005-0000-0000-000043000000}"/>
    <cellStyle name="Input [yellow]" xfId="69" xr:uid="{00000000-0005-0000-0000-000044000000}"/>
    <cellStyle name="Link Currency (0)" xfId="70" xr:uid="{00000000-0005-0000-0000-000045000000}"/>
    <cellStyle name="Link Currency (2)" xfId="71" xr:uid="{00000000-0005-0000-0000-000046000000}"/>
    <cellStyle name="Link Units (0)" xfId="72" xr:uid="{00000000-0005-0000-0000-000047000000}"/>
    <cellStyle name="Link Units (1)" xfId="73" xr:uid="{00000000-0005-0000-0000-000048000000}"/>
    <cellStyle name="Link Units (2)" xfId="74" xr:uid="{00000000-0005-0000-0000-000049000000}"/>
    <cellStyle name="Linked Cell" xfId="75" xr:uid="{00000000-0005-0000-0000-00004A000000}"/>
    <cellStyle name="Neutral" xfId="76" xr:uid="{00000000-0005-0000-0000-00004B000000}"/>
    <cellStyle name="Normal - Style1" xfId="77" xr:uid="{00000000-0005-0000-0000-00004D000000}"/>
    <cellStyle name="Normal_50-7427" xfId="78" xr:uid="{00000000-0005-0000-0000-00004E000000}"/>
    <cellStyle name="Normal_แบบตารางใหม่" xfId="79" xr:uid="{00000000-0005-0000-0000-00004F000000}"/>
    <cellStyle name="Normal_แบบตารางใหม่ -กลุ่ม 3" xfId="80" xr:uid="{00000000-0005-0000-0000-000050000000}"/>
    <cellStyle name="Note" xfId="81" xr:uid="{00000000-0005-0000-0000-000051000000}"/>
    <cellStyle name="Output" xfId="82" xr:uid="{00000000-0005-0000-0000-000052000000}"/>
    <cellStyle name="ParaBirimi [0]_RESULTS" xfId="83" xr:uid="{00000000-0005-0000-0000-000053000000}"/>
    <cellStyle name="ParaBirimi_RESULTS" xfId="84" xr:uid="{00000000-0005-0000-0000-000054000000}"/>
    <cellStyle name="Percent [0]" xfId="85" xr:uid="{00000000-0005-0000-0000-000055000000}"/>
    <cellStyle name="Percent [00]" xfId="86" xr:uid="{00000000-0005-0000-0000-000056000000}"/>
    <cellStyle name="Percent [2]" xfId="87" xr:uid="{00000000-0005-0000-0000-000057000000}"/>
    <cellStyle name="PrePop Currency (0)" xfId="88" xr:uid="{00000000-0005-0000-0000-000058000000}"/>
    <cellStyle name="PrePop Currency (2)" xfId="89" xr:uid="{00000000-0005-0000-0000-000059000000}"/>
    <cellStyle name="PrePop Units (0)" xfId="90" xr:uid="{00000000-0005-0000-0000-00005A000000}"/>
    <cellStyle name="PrePop Units (1)" xfId="91" xr:uid="{00000000-0005-0000-0000-00005B000000}"/>
    <cellStyle name="PrePop Units (2)" xfId="92" xr:uid="{00000000-0005-0000-0000-00005C000000}"/>
    <cellStyle name="Text Indent A" xfId="93" xr:uid="{00000000-0005-0000-0000-00005D000000}"/>
    <cellStyle name="Text Indent B" xfId="94" xr:uid="{00000000-0005-0000-0000-00005E000000}"/>
    <cellStyle name="Text Indent C" xfId="95" xr:uid="{00000000-0005-0000-0000-00005F000000}"/>
    <cellStyle name="Title" xfId="96" xr:uid="{00000000-0005-0000-0000-000060000000}"/>
    <cellStyle name="Total" xfId="97" xr:uid="{00000000-0005-0000-0000-000061000000}"/>
    <cellStyle name="Virg? [0]_RESULTS" xfId="98" xr:uid="{00000000-0005-0000-0000-000062000000}"/>
    <cellStyle name="Virg?_RESULTS" xfId="99" xr:uid="{00000000-0005-0000-0000-000063000000}"/>
    <cellStyle name="Warning Text" xfId="100" xr:uid="{00000000-0005-0000-0000-000064000000}"/>
    <cellStyle name="จุลภาค" xfId="49" builtinId="3"/>
    <cellStyle name="ปกติ" xfId="0" builtinId="0"/>
    <cellStyle name="ปกติ_คำนวณค่าเฉลี่ย Factor-F_6%" xfId="101" xr:uid="{00000000-0005-0000-0000-000065000000}"/>
    <cellStyle name="ปกติ_อาคาร สนง.ระบบบริการการแพทย์ฉุกเฉิน 10252" xfId="102" xr:uid="{00000000-0005-0000-0000-00006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2</xdr:row>
      <xdr:rowOff>76200</xdr:rowOff>
    </xdr:from>
    <xdr:to>
      <xdr:col>1</xdr:col>
      <xdr:colOff>276225</xdr:colOff>
      <xdr:row>2</xdr:row>
      <xdr:rowOff>190500</xdr:rowOff>
    </xdr:to>
    <xdr:sp macro="" textlink="">
      <xdr:nvSpPr>
        <xdr:cNvPr id="7169" name="Rectangle 1">
          <a:extLst>
            <a:ext uri="{FF2B5EF4-FFF2-40B4-BE49-F238E27FC236}">
              <a16:creationId xmlns:a16="http://schemas.microsoft.com/office/drawing/2014/main" id="{00000000-0008-0000-0100-0000011C0000}"/>
            </a:ext>
          </a:extLst>
        </xdr:cNvPr>
        <xdr:cNvSpPr>
          <a:spLocks noChangeArrowheads="1"/>
        </xdr:cNvSpPr>
      </xdr:nvSpPr>
      <xdr:spPr bwMode="auto">
        <a:xfrm>
          <a:off x="314325" y="857250"/>
          <a:ext cx="104775" cy="114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171450</xdr:colOff>
      <xdr:row>3</xdr:row>
      <xdr:rowOff>76200</xdr:rowOff>
    </xdr:from>
    <xdr:to>
      <xdr:col>1</xdr:col>
      <xdr:colOff>276225</xdr:colOff>
      <xdr:row>3</xdr:row>
      <xdr:rowOff>190500</xdr:rowOff>
    </xdr:to>
    <xdr:sp macro="" textlink="">
      <xdr:nvSpPr>
        <xdr:cNvPr id="7170" name="Rectangle 2">
          <a:extLst>
            <a:ext uri="{FF2B5EF4-FFF2-40B4-BE49-F238E27FC236}">
              <a16:creationId xmlns:a16="http://schemas.microsoft.com/office/drawing/2014/main" id="{00000000-0008-0000-0100-0000021C0000}"/>
            </a:ext>
          </a:extLst>
        </xdr:cNvPr>
        <xdr:cNvSpPr>
          <a:spLocks noChangeArrowheads="1"/>
        </xdr:cNvSpPr>
      </xdr:nvSpPr>
      <xdr:spPr bwMode="auto">
        <a:xfrm>
          <a:off x="314325" y="1152525"/>
          <a:ext cx="104775" cy="114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171450</xdr:colOff>
      <xdr:row>4</xdr:row>
      <xdr:rowOff>76200</xdr:rowOff>
    </xdr:from>
    <xdr:to>
      <xdr:col>1</xdr:col>
      <xdr:colOff>276225</xdr:colOff>
      <xdr:row>4</xdr:row>
      <xdr:rowOff>190500</xdr:rowOff>
    </xdr:to>
    <xdr:sp macro="" textlink="">
      <xdr:nvSpPr>
        <xdr:cNvPr id="7172" name="Rectangle 4">
          <a:extLst>
            <a:ext uri="{FF2B5EF4-FFF2-40B4-BE49-F238E27FC236}">
              <a16:creationId xmlns:a16="http://schemas.microsoft.com/office/drawing/2014/main" id="{00000000-0008-0000-0100-0000041C0000}"/>
            </a:ext>
          </a:extLst>
        </xdr:cNvPr>
        <xdr:cNvSpPr>
          <a:spLocks noChangeArrowheads="1"/>
        </xdr:cNvSpPr>
      </xdr:nvSpPr>
      <xdr:spPr bwMode="auto">
        <a:xfrm>
          <a:off x="314325" y="1447800"/>
          <a:ext cx="104775" cy="114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171450</xdr:colOff>
      <xdr:row>5</xdr:row>
      <xdr:rowOff>76200</xdr:rowOff>
    </xdr:from>
    <xdr:to>
      <xdr:col>1</xdr:col>
      <xdr:colOff>276225</xdr:colOff>
      <xdr:row>5</xdr:row>
      <xdr:rowOff>190500</xdr:rowOff>
    </xdr:to>
    <xdr:sp macro="" textlink="">
      <xdr:nvSpPr>
        <xdr:cNvPr id="7173" name="Rectangle 5">
          <a:extLst>
            <a:ext uri="{FF2B5EF4-FFF2-40B4-BE49-F238E27FC236}">
              <a16:creationId xmlns:a16="http://schemas.microsoft.com/office/drawing/2014/main" id="{00000000-0008-0000-0100-0000051C0000}"/>
            </a:ext>
          </a:extLst>
        </xdr:cNvPr>
        <xdr:cNvSpPr>
          <a:spLocks noChangeArrowheads="1"/>
        </xdr:cNvSpPr>
      </xdr:nvSpPr>
      <xdr:spPr bwMode="auto">
        <a:xfrm>
          <a:off x="314325" y="1743075"/>
          <a:ext cx="104775" cy="114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171450</xdr:colOff>
      <xdr:row>6</xdr:row>
      <xdr:rowOff>76200</xdr:rowOff>
    </xdr:from>
    <xdr:to>
      <xdr:col>1</xdr:col>
      <xdr:colOff>276225</xdr:colOff>
      <xdr:row>6</xdr:row>
      <xdr:rowOff>190500</xdr:rowOff>
    </xdr:to>
    <xdr:sp macro="" textlink="">
      <xdr:nvSpPr>
        <xdr:cNvPr id="7174" name="Rectangle 6">
          <a:extLst>
            <a:ext uri="{FF2B5EF4-FFF2-40B4-BE49-F238E27FC236}">
              <a16:creationId xmlns:a16="http://schemas.microsoft.com/office/drawing/2014/main" id="{00000000-0008-0000-0100-0000061C0000}"/>
            </a:ext>
          </a:extLst>
        </xdr:cNvPr>
        <xdr:cNvSpPr>
          <a:spLocks noChangeArrowheads="1"/>
        </xdr:cNvSpPr>
      </xdr:nvSpPr>
      <xdr:spPr bwMode="auto">
        <a:xfrm>
          <a:off x="314325" y="2038350"/>
          <a:ext cx="104775" cy="114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171450</xdr:colOff>
      <xdr:row>7</xdr:row>
      <xdr:rowOff>76200</xdr:rowOff>
    </xdr:from>
    <xdr:to>
      <xdr:col>1</xdr:col>
      <xdr:colOff>276225</xdr:colOff>
      <xdr:row>7</xdr:row>
      <xdr:rowOff>190500</xdr:rowOff>
    </xdr:to>
    <xdr:sp macro="" textlink="">
      <xdr:nvSpPr>
        <xdr:cNvPr id="7175" name="Rectangle 7">
          <a:extLst>
            <a:ext uri="{FF2B5EF4-FFF2-40B4-BE49-F238E27FC236}">
              <a16:creationId xmlns:a16="http://schemas.microsoft.com/office/drawing/2014/main" id="{00000000-0008-0000-0100-0000071C0000}"/>
            </a:ext>
          </a:extLst>
        </xdr:cNvPr>
        <xdr:cNvSpPr>
          <a:spLocks noChangeArrowheads="1"/>
        </xdr:cNvSpPr>
      </xdr:nvSpPr>
      <xdr:spPr bwMode="auto">
        <a:xfrm>
          <a:off x="314325" y="2333625"/>
          <a:ext cx="104775" cy="114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171450</xdr:colOff>
      <xdr:row>2</xdr:row>
      <xdr:rowOff>76200</xdr:rowOff>
    </xdr:from>
    <xdr:to>
      <xdr:col>1</xdr:col>
      <xdr:colOff>276225</xdr:colOff>
      <xdr:row>2</xdr:row>
      <xdr:rowOff>190500</xdr:rowOff>
    </xdr:to>
    <xdr:sp macro="" textlink="">
      <xdr:nvSpPr>
        <xdr:cNvPr id="7177" name="Rectangle 1">
          <a:extLst>
            <a:ext uri="{FF2B5EF4-FFF2-40B4-BE49-F238E27FC236}">
              <a16:creationId xmlns:a16="http://schemas.microsoft.com/office/drawing/2014/main" id="{00000000-0008-0000-0100-0000091C0000}"/>
            </a:ext>
          </a:extLst>
        </xdr:cNvPr>
        <xdr:cNvSpPr>
          <a:spLocks noChangeArrowheads="1"/>
        </xdr:cNvSpPr>
      </xdr:nvSpPr>
      <xdr:spPr bwMode="auto">
        <a:xfrm>
          <a:off x="314325" y="857250"/>
          <a:ext cx="104775" cy="114300"/>
        </a:xfrm>
        <a:prstGeom prst="rect">
          <a:avLst/>
        </a:prstGeom>
        <a:solidFill>
          <a:srgbClr val="F4F4F4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171450</xdr:colOff>
      <xdr:row>3</xdr:row>
      <xdr:rowOff>76200</xdr:rowOff>
    </xdr:from>
    <xdr:to>
      <xdr:col>1</xdr:col>
      <xdr:colOff>276225</xdr:colOff>
      <xdr:row>3</xdr:row>
      <xdr:rowOff>190500</xdr:rowOff>
    </xdr:to>
    <xdr:sp macro="" textlink="">
      <xdr:nvSpPr>
        <xdr:cNvPr id="7178" name="Rectangle 2">
          <a:extLst>
            <a:ext uri="{FF2B5EF4-FFF2-40B4-BE49-F238E27FC236}">
              <a16:creationId xmlns:a16="http://schemas.microsoft.com/office/drawing/2014/main" id="{00000000-0008-0000-0100-00000A1C0000}"/>
            </a:ext>
          </a:extLst>
        </xdr:cNvPr>
        <xdr:cNvSpPr>
          <a:spLocks noChangeArrowheads="1"/>
        </xdr:cNvSpPr>
      </xdr:nvSpPr>
      <xdr:spPr bwMode="auto">
        <a:xfrm>
          <a:off x="314325" y="1152525"/>
          <a:ext cx="104775" cy="114300"/>
        </a:xfrm>
        <a:prstGeom prst="rect">
          <a:avLst/>
        </a:prstGeom>
        <a:solidFill>
          <a:srgbClr val="F4F4F4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171450</xdr:colOff>
      <xdr:row>4</xdr:row>
      <xdr:rowOff>76200</xdr:rowOff>
    </xdr:from>
    <xdr:to>
      <xdr:col>1</xdr:col>
      <xdr:colOff>276225</xdr:colOff>
      <xdr:row>4</xdr:row>
      <xdr:rowOff>190500</xdr:rowOff>
    </xdr:to>
    <xdr:sp macro="" textlink="">
      <xdr:nvSpPr>
        <xdr:cNvPr id="7179" name="Rectangle 5">
          <a:extLst>
            <a:ext uri="{FF2B5EF4-FFF2-40B4-BE49-F238E27FC236}">
              <a16:creationId xmlns:a16="http://schemas.microsoft.com/office/drawing/2014/main" id="{00000000-0008-0000-0100-00000B1C0000}"/>
            </a:ext>
          </a:extLst>
        </xdr:cNvPr>
        <xdr:cNvSpPr>
          <a:spLocks noChangeArrowheads="1"/>
        </xdr:cNvSpPr>
      </xdr:nvSpPr>
      <xdr:spPr bwMode="auto">
        <a:xfrm>
          <a:off x="314325" y="1447800"/>
          <a:ext cx="104775" cy="114300"/>
        </a:xfrm>
        <a:prstGeom prst="rect">
          <a:avLst/>
        </a:prstGeom>
        <a:solidFill>
          <a:srgbClr val="F4F4F4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171450</xdr:colOff>
      <xdr:row>5</xdr:row>
      <xdr:rowOff>76200</xdr:rowOff>
    </xdr:from>
    <xdr:to>
      <xdr:col>1</xdr:col>
      <xdr:colOff>276225</xdr:colOff>
      <xdr:row>5</xdr:row>
      <xdr:rowOff>190500</xdr:rowOff>
    </xdr:to>
    <xdr:sp macro="" textlink="">
      <xdr:nvSpPr>
        <xdr:cNvPr id="7180" name="Rectangle 6">
          <a:extLst>
            <a:ext uri="{FF2B5EF4-FFF2-40B4-BE49-F238E27FC236}">
              <a16:creationId xmlns:a16="http://schemas.microsoft.com/office/drawing/2014/main" id="{00000000-0008-0000-0100-00000C1C0000}"/>
            </a:ext>
          </a:extLst>
        </xdr:cNvPr>
        <xdr:cNvSpPr>
          <a:spLocks noChangeArrowheads="1"/>
        </xdr:cNvSpPr>
      </xdr:nvSpPr>
      <xdr:spPr bwMode="auto">
        <a:xfrm>
          <a:off x="314325" y="1743075"/>
          <a:ext cx="104775" cy="114300"/>
        </a:xfrm>
        <a:prstGeom prst="rect">
          <a:avLst/>
        </a:prstGeom>
        <a:solidFill>
          <a:srgbClr val="F4F4F4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171450</xdr:colOff>
      <xdr:row>6</xdr:row>
      <xdr:rowOff>76200</xdr:rowOff>
    </xdr:from>
    <xdr:to>
      <xdr:col>1</xdr:col>
      <xdr:colOff>276225</xdr:colOff>
      <xdr:row>6</xdr:row>
      <xdr:rowOff>190500</xdr:rowOff>
    </xdr:to>
    <xdr:sp macro="" textlink="">
      <xdr:nvSpPr>
        <xdr:cNvPr id="7181" name="Rectangle 7">
          <a:extLst>
            <a:ext uri="{FF2B5EF4-FFF2-40B4-BE49-F238E27FC236}">
              <a16:creationId xmlns:a16="http://schemas.microsoft.com/office/drawing/2014/main" id="{00000000-0008-0000-0100-00000D1C0000}"/>
            </a:ext>
          </a:extLst>
        </xdr:cNvPr>
        <xdr:cNvSpPr>
          <a:spLocks noChangeArrowheads="1"/>
        </xdr:cNvSpPr>
      </xdr:nvSpPr>
      <xdr:spPr bwMode="auto">
        <a:xfrm>
          <a:off x="314325" y="2038350"/>
          <a:ext cx="104775" cy="114300"/>
        </a:xfrm>
        <a:prstGeom prst="rect">
          <a:avLst/>
        </a:prstGeom>
        <a:solidFill>
          <a:srgbClr val="F4F4F4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171450</xdr:colOff>
      <xdr:row>7</xdr:row>
      <xdr:rowOff>76200</xdr:rowOff>
    </xdr:from>
    <xdr:to>
      <xdr:col>1</xdr:col>
      <xdr:colOff>276225</xdr:colOff>
      <xdr:row>7</xdr:row>
      <xdr:rowOff>190500</xdr:rowOff>
    </xdr:to>
    <xdr:sp macro="" textlink="">
      <xdr:nvSpPr>
        <xdr:cNvPr id="7182" name="Rectangle 8">
          <a:extLst>
            <a:ext uri="{FF2B5EF4-FFF2-40B4-BE49-F238E27FC236}">
              <a16:creationId xmlns:a16="http://schemas.microsoft.com/office/drawing/2014/main" id="{00000000-0008-0000-0100-00000E1C0000}"/>
            </a:ext>
          </a:extLst>
        </xdr:cNvPr>
        <xdr:cNvSpPr>
          <a:spLocks noChangeArrowheads="1"/>
        </xdr:cNvSpPr>
      </xdr:nvSpPr>
      <xdr:spPr bwMode="auto">
        <a:xfrm>
          <a:off x="314325" y="2333625"/>
          <a:ext cx="104775" cy="114300"/>
        </a:xfrm>
        <a:prstGeom prst="rect">
          <a:avLst/>
        </a:prstGeom>
        <a:solidFill>
          <a:srgbClr val="F4F4F4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390525</xdr:colOff>
      <xdr:row>7</xdr:row>
      <xdr:rowOff>104775</xdr:rowOff>
    </xdr:from>
    <xdr:to>
      <xdr:col>6</xdr:col>
      <xdr:colOff>495300</xdr:colOff>
      <xdr:row>7</xdr:row>
      <xdr:rowOff>219075</xdr:rowOff>
    </xdr:to>
    <xdr:sp macro="" textlink="">
      <xdr:nvSpPr>
        <xdr:cNvPr id="7184" name="Rectangle 8">
          <a:extLst>
            <a:ext uri="{FF2B5EF4-FFF2-40B4-BE49-F238E27FC236}">
              <a16:creationId xmlns:a16="http://schemas.microsoft.com/office/drawing/2014/main" id="{00000000-0008-0000-0100-0000101C0000}"/>
            </a:ext>
          </a:extLst>
        </xdr:cNvPr>
        <xdr:cNvSpPr>
          <a:spLocks noChangeArrowheads="1"/>
        </xdr:cNvSpPr>
      </xdr:nvSpPr>
      <xdr:spPr bwMode="auto">
        <a:xfrm>
          <a:off x="3638550" y="2362200"/>
          <a:ext cx="104775" cy="114300"/>
        </a:xfrm>
        <a:prstGeom prst="rect">
          <a:avLst/>
        </a:prstGeom>
        <a:solidFill>
          <a:srgbClr val="E3E3E3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504825</xdr:colOff>
      <xdr:row>26</xdr:row>
      <xdr:rowOff>0</xdr:rowOff>
    </xdr:from>
    <xdr:to>
      <xdr:col>3</xdr:col>
      <xdr:colOff>504825</xdr:colOff>
      <xdr:row>26</xdr:row>
      <xdr:rowOff>0</xdr:rowOff>
    </xdr:to>
    <xdr:sp macro="" textlink="">
      <xdr:nvSpPr>
        <xdr:cNvPr id="6145" name="Line 1">
          <a:extLst>
            <a:ext uri="{FF2B5EF4-FFF2-40B4-BE49-F238E27FC236}">
              <a16:creationId xmlns:a16="http://schemas.microsoft.com/office/drawing/2014/main" id="{00000000-0008-0000-0200-000001180000}"/>
            </a:ext>
          </a:extLst>
        </xdr:cNvPr>
        <xdr:cNvSpPr>
          <a:spLocks noChangeShapeType="1"/>
        </xdr:cNvSpPr>
      </xdr:nvSpPr>
      <xdr:spPr bwMode="auto">
        <a:xfrm>
          <a:off x="186690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504825</xdr:colOff>
      <xdr:row>26</xdr:row>
      <xdr:rowOff>0</xdr:rowOff>
    </xdr:from>
    <xdr:to>
      <xdr:col>3</xdr:col>
      <xdr:colOff>504825</xdr:colOff>
      <xdr:row>26</xdr:row>
      <xdr:rowOff>0</xdr:rowOff>
    </xdr:to>
    <xdr:sp macro="" textlink="">
      <xdr:nvSpPr>
        <xdr:cNvPr id="6146" name="Line 2">
          <a:extLst>
            <a:ext uri="{FF2B5EF4-FFF2-40B4-BE49-F238E27FC236}">
              <a16:creationId xmlns:a16="http://schemas.microsoft.com/office/drawing/2014/main" id="{00000000-0008-0000-0200-000002180000}"/>
            </a:ext>
          </a:extLst>
        </xdr:cNvPr>
        <xdr:cNvSpPr>
          <a:spLocks noChangeShapeType="1"/>
        </xdr:cNvSpPr>
      </xdr:nvSpPr>
      <xdr:spPr bwMode="auto">
        <a:xfrm>
          <a:off x="186690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504825</xdr:colOff>
      <xdr:row>26</xdr:row>
      <xdr:rowOff>0</xdr:rowOff>
    </xdr:from>
    <xdr:to>
      <xdr:col>3</xdr:col>
      <xdr:colOff>504825</xdr:colOff>
      <xdr:row>26</xdr:row>
      <xdr:rowOff>0</xdr:rowOff>
    </xdr:to>
    <xdr:sp macro="" textlink="">
      <xdr:nvSpPr>
        <xdr:cNvPr id="6147" name="Line 3">
          <a:extLst>
            <a:ext uri="{FF2B5EF4-FFF2-40B4-BE49-F238E27FC236}">
              <a16:creationId xmlns:a16="http://schemas.microsoft.com/office/drawing/2014/main" id="{00000000-0008-0000-0200-000003180000}"/>
            </a:ext>
          </a:extLst>
        </xdr:cNvPr>
        <xdr:cNvSpPr>
          <a:spLocks noChangeShapeType="1"/>
        </xdr:cNvSpPr>
      </xdr:nvSpPr>
      <xdr:spPr bwMode="auto">
        <a:xfrm>
          <a:off x="186690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666750</xdr:colOff>
      <xdr:row>26</xdr:row>
      <xdr:rowOff>0</xdr:rowOff>
    </xdr:from>
    <xdr:to>
      <xdr:col>3</xdr:col>
      <xdr:colOff>666750</xdr:colOff>
      <xdr:row>26</xdr:row>
      <xdr:rowOff>0</xdr:rowOff>
    </xdr:to>
    <xdr:sp macro="" textlink="">
      <xdr:nvSpPr>
        <xdr:cNvPr id="6148" name="Line 4">
          <a:extLst>
            <a:ext uri="{FF2B5EF4-FFF2-40B4-BE49-F238E27FC236}">
              <a16:creationId xmlns:a16="http://schemas.microsoft.com/office/drawing/2014/main" id="{00000000-0008-0000-0200-000004180000}"/>
            </a:ext>
          </a:extLst>
        </xdr:cNvPr>
        <xdr:cNvSpPr>
          <a:spLocks noChangeShapeType="1"/>
        </xdr:cNvSpPr>
      </xdr:nvSpPr>
      <xdr:spPr bwMode="auto">
        <a:xfrm>
          <a:off x="2028825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504825</xdr:colOff>
      <xdr:row>26</xdr:row>
      <xdr:rowOff>0</xdr:rowOff>
    </xdr:from>
    <xdr:to>
      <xdr:col>3</xdr:col>
      <xdr:colOff>504825</xdr:colOff>
      <xdr:row>26</xdr:row>
      <xdr:rowOff>0</xdr:rowOff>
    </xdr:to>
    <xdr:sp macro="" textlink="">
      <xdr:nvSpPr>
        <xdr:cNvPr id="6149" name="Line 5">
          <a:extLst>
            <a:ext uri="{FF2B5EF4-FFF2-40B4-BE49-F238E27FC236}">
              <a16:creationId xmlns:a16="http://schemas.microsoft.com/office/drawing/2014/main" id="{00000000-0008-0000-0200-000005180000}"/>
            </a:ext>
          </a:extLst>
        </xdr:cNvPr>
        <xdr:cNvSpPr>
          <a:spLocks noChangeShapeType="1"/>
        </xdr:cNvSpPr>
      </xdr:nvSpPr>
      <xdr:spPr bwMode="auto">
        <a:xfrm>
          <a:off x="186690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504825</xdr:colOff>
      <xdr:row>26</xdr:row>
      <xdr:rowOff>0</xdr:rowOff>
    </xdr:from>
    <xdr:to>
      <xdr:col>3</xdr:col>
      <xdr:colOff>504825</xdr:colOff>
      <xdr:row>26</xdr:row>
      <xdr:rowOff>0</xdr:rowOff>
    </xdr:to>
    <xdr:sp macro="" textlink="">
      <xdr:nvSpPr>
        <xdr:cNvPr id="6150" name="Line 6">
          <a:extLst>
            <a:ext uri="{FF2B5EF4-FFF2-40B4-BE49-F238E27FC236}">
              <a16:creationId xmlns:a16="http://schemas.microsoft.com/office/drawing/2014/main" id="{00000000-0008-0000-0200-000006180000}"/>
            </a:ext>
          </a:extLst>
        </xdr:cNvPr>
        <xdr:cNvSpPr>
          <a:spLocks noChangeShapeType="1"/>
        </xdr:cNvSpPr>
      </xdr:nvSpPr>
      <xdr:spPr bwMode="auto">
        <a:xfrm>
          <a:off x="186690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504825</xdr:colOff>
      <xdr:row>26</xdr:row>
      <xdr:rowOff>0</xdr:rowOff>
    </xdr:from>
    <xdr:to>
      <xdr:col>3</xdr:col>
      <xdr:colOff>504825</xdr:colOff>
      <xdr:row>26</xdr:row>
      <xdr:rowOff>0</xdr:rowOff>
    </xdr:to>
    <xdr:sp macro="" textlink="">
      <xdr:nvSpPr>
        <xdr:cNvPr id="6151" name="Line 7">
          <a:extLst>
            <a:ext uri="{FF2B5EF4-FFF2-40B4-BE49-F238E27FC236}">
              <a16:creationId xmlns:a16="http://schemas.microsoft.com/office/drawing/2014/main" id="{00000000-0008-0000-0200-000007180000}"/>
            </a:ext>
          </a:extLst>
        </xdr:cNvPr>
        <xdr:cNvSpPr>
          <a:spLocks noChangeShapeType="1"/>
        </xdr:cNvSpPr>
      </xdr:nvSpPr>
      <xdr:spPr bwMode="auto">
        <a:xfrm>
          <a:off x="186690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504825</xdr:colOff>
      <xdr:row>26</xdr:row>
      <xdr:rowOff>0</xdr:rowOff>
    </xdr:from>
    <xdr:to>
      <xdr:col>3</xdr:col>
      <xdr:colOff>504825</xdr:colOff>
      <xdr:row>26</xdr:row>
      <xdr:rowOff>0</xdr:rowOff>
    </xdr:to>
    <xdr:sp macro="" textlink="">
      <xdr:nvSpPr>
        <xdr:cNvPr id="6152" name="Line 8">
          <a:extLst>
            <a:ext uri="{FF2B5EF4-FFF2-40B4-BE49-F238E27FC236}">
              <a16:creationId xmlns:a16="http://schemas.microsoft.com/office/drawing/2014/main" id="{00000000-0008-0000-0200-000008180000}"/>
            </a:ext>
          </a:extLst>
        </xdr:cNvPr>
        <xdr:cNvSpPr>
          <a:spLocks noChangeShapeType="1"/>
        </xdr:cNvSpPr>
      </xdr:nvSpPr>
      <xdr:spPr bwMode="auto">
        <a:xfrm>
          <a:off x="186690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504825</xdr:colOff>
      <xdr:row>26</xdr:row>
      <xdr:rowOff>0</xdr:rowOff>
    </xdr:from>
    <xdr:to>
      <xdr:col>3</xdr:col>
      <xdr:colOff>504825</xdr:colOff>
      <xdr:row>26</xdr:row>
      <xdr:rowOff>0</xdr:rowOff>
    </xdr:to>
    <xdr:sp macro="" textlink="">
      <xdr:nvSpPr>
        <xdr:cNvPr id="6153" name="Line 9">
          <a:extLst>
            <a:ext uri="{FF2B5EF4-FFF2-40B4-BE49-F238E27FC236}">
              <a16:creationId xmlns:a16="http://schemas.microsoft.com/office/drawing/2014/main" id="{00000000-0008-0000-0200-000009180000}"/>
            </a:ext>
          </a:extLst>
        </xdr:cNvPr>
        <xdr:cNvSpPr>
          <a:spLocks noChangeShapeType="1"/>
        </xdr:cNvSpPr>
      </xdr:nvSpPr>
      <xdr:spPr bwMode="auto">
        <a:xfrm>
          <a:off x="186690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504825</xdr:colOff>
      <xdr:row>26</xdr:row>
      <xdr:rowOff>0</xdr:rowOff>
    </xdr:from>
    <xdr:to>
      <xdr:col>3</xdr:col>
      <xdr:colOff>504825</xdr:colOff>
      <xdr:row>26</xdr:row>
      <xdr:rowOff>0</xdr:rowOff>
    </xdr:to>
    <xdr:sp macro="" textlink="">
      <xdr:nvSpPr>
        <xdr:cNvPr id="6154" name="Line 10">
          <a:extLst>
            <a:ext uri="{FF2B5EF4-FFF2-40B4-BE49-F238E27FC236}">
              <a16:creationId xmlns:a16="http://schemas.microsoft.com/office/drawing/2014/main" id="{00000000-0008-0000-0200-00000A180000}"/>
            </a:ext>
          </a:extLst>
        </xdr:cNvPr>
        <xdr:cNvSpPr>
          <a:spLocks noChangeShapeType="1"/>
        </xdr:cNvSpPr>
      </xdr:nvSpPr>
      <xdr:spPr bwMode="auto">
        <a:xfrm>
          <a:off x="186690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504825</xdr:colOff>
      <xdr:row>26</xdr:row>
      <xdr:rowOff>0</xdr:rowOff>
    </xdr:from>
    <xdr:to>
      <xdr:col>3</xdr:col>
      <xdr:colOff>504825</xdr:colOff>
      <xdr:row>26</xdr:row>
      <xdr:rowOff>0</xdr:rowOff>
    </xdr:to>
    <xdr:sp macro="" textlink="">
      <xdr:nvSpPr>
        <xdr:cNvPr id="6155" name="Line 11">
          <a:extLst>
            <a:ext uri="{FF2B5EF4-FFF2-40B4-BE49-F238E27FC236}">
              <a16:creationId xmlns:a16="http://schemas.microsoft.com/office/drawing/2014/main" id="{00000000-0008-0000-0200-00000B180000}"/>
            </a:ext>
          </a:extLst>
        </xdr:cNvPr>
        <xdr:cNvSpPr>
          <a:spLocks noChangeShapeType="1"/>
        </xdr:cNvSpPr>
      </xdr:nvSpPr>
      <xdr:spPr bwMode="auto">
        <a:xfrm>
          <a:off x="186690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4</xdr:col>
      <xdr:colOff>31750</xdr:colOff>
      <xdr:row>27</xdr:row>
      <xdr:rowOff>201083</xdr:rowOff>
    </xdr:from>
    <xdr:to>
      <xdr:col>7</xdr:col>
      <xdr:colOff>12700</xdr:colOff>
      <xdr:row>32</xdr:row>
      <xdr:rowOff>34925</xdr:rowOff>
    </xdr:to>
    <xdr:sp macro="" textlink="">
      <xdr:nvSpPr>
        <xdr:cNvPr id="2" name="TextBox 8">
          <a:extLst>
            <a:ext uri="{FF2B5EF4-FFF2-40B4-BE49-F238E27FC236}">
              <a16:creationId xmlns:a16="http://schemas.microsoft.com/office/drawing/2014/main" id="{783D8010-624E-4CB3-949B-61F96300F1D0}"/>
            </a:ext>
          </a:extLst>
        </xdr:cNvPr>
        <xdr:cNvSpPr txBox="1">
          <a:spLocks noChangeArrowheads="1"/>
        </xdr:cNvSpPr>
      </xdr:nvSpPr>
      <xdr:spPr bwMode="auto">
        <a:xfrm>
          <a:off x="4603750" y="7810500"/>
          <a:ext cx="2552700" cy="1209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200" b="0" i="0" u="none" strike="noStrike" baseline="0">
              <a:solidFill>
                <a:srgbClr val="0000FF"/>
              </a:solidFill>
              <a:latin typeface="TH SarabunPSK"/>
              <a:cs typeface="TH SarabunPSK"/>
            </a:rPr>
            <a:t>คณะกรรมการกำหนดราคากลางงานก่อสร้าง</a:t>
          </a: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FF"/>
              </a:solidFill>
              <a:latin typeface="TH SarabunPSK"/>
              <a:cs typeface="TH SarabunPSK"/>
            </a:rPr>
            <a:t>............................................................... ประธานกรรมการ</a:t>
          </a: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FF"/>
              </a:solidFill>
              <a:latin typeface="TH SarabunPSK"/>
              <a:cs typeface="TH SarabunPSK"/>
            </a:rPr>
            <a:t>............................................................... กรรมการ</a:t>
          </a: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FF"/>
              </a:solidFill>
              <a:latin typeface="TH SarabunPSK"/>
              <a:cs typeface="TH SarabunPSK"/>
            </a:rPr>
            <a:t>............................................................... กรรมการ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35</xdr:row>
      <xdr:rowOff>0</xdr:rowOff>
    </xdr:from>
    <xdr:to>
      <xdr:col>9</xdr:col>
      <xdr:colOff>247650</xdr:colOff>
      <xdr:row>39</xdr:row>
      <xdr:rowOff>28575</xdr:rowOff>
    </xdr:to>
    <xdr:sp macro="" textlink="">
      <xdr:nvSpPr>
        <xdr:cNvPr id="5" name="TextBox 8">
          <a:extLst>
            <a:ext uri="{FF2B5EF4-FFF2-40B4-BE49-F238E27FC236}">
              <a16:creationId xmlns:a16="http://schemas.microsoft.com/office/drawing/2014/main" id="{8D4D3ECD-51F3-436B-9257-FDF6C95A4D11}"/>
            </a:ext>
          </a:extLst>
        </xdr:cNvPr>
        <xdr:cNvSpPr txBox="1">
          <a:spLocks noChangeArrowheads="1"/>
        </xdr:cNvSpPr>
      </xdr:nvSpPr>
      <xdr:spPr bwMode="auto">
        <a:xfrm>
          <a:off x="3667125" y="10334625"/>
          <a:ext cx="2552700" cy="1209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200" b="0" i="0" u="none" strike="noStrike" baseline="0">
              <a:solidFill>
                <a:srgbClr val="0000FF"/>
              </a:solidFill>
              <a:latin typeface="TH SarabunPSK"/>
              <a:cs typeface="TH SarabunPSK"/>
            </a:rPr>
            <a:t>คณะกรรมการกำหนดราคากลางงานก่อสร้าง</a:t>
          </a: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FF"/>
              </a:solidFill>
              <a:latin typeface="TH SarabunPSK"/>
              <a:cs typeface="TH SarabunPSK"/>
            </a:rPr>
            <a:t>............................................................... ประธานกรรมการ</a:t>
          </a: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FF"/>
              </a:solidFill>
              <a:latin typeface="TH SarabunPSK"/>
              <a:cs typeface="TH SarabunPSK"/>
            </a:rPr>
            <a:t>............................................................... กรรมการ</a:t>
          </a: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FF"/>
              </a:solidFill>
              <a:latin typeface="TH SarabunPSK"/>
              <a:cs typeface="TH SarabunPSK"/>
            </a:rPr>
            <a:t>............................................................... กรรมการ</a:t>
          </a:r>
        </a:p>
      </xdr:txBody>
    </xdr:sp>
    <xdr:clientData/>
  </xdr:twoCellAnchor>
  <xdr:twoCellAnchor editAs="oneCell">
    <xdr:from>
      <xdr:col>5</xdr:col>
      <xdr:colOff>0</xdr:colOff>
      <xdr:row>71</xdr:row>
      <xdr:rowOff>0</xdr:rowOff>
    </xdr:from>
    <xdr:to>
      <xdr:col>9</xdr:col>
      <xdr:colOff>247650</xdr:colOff>
      <xdr:row>75</xdr:row>
      <xdr:rowOff>28575</xdr:rowOff>
    </xdr:to>
    <xdr:sp macro="" textlink="">
      <xdr:nvSpPr>
        <xdr:cNvPr id="8" name="TextBox 8">
          <a:extLst>
            <a:ext uri="{FF2B5EF4-FFF2-40B4-BE49-F238E27FC236}">
              <a16:creationId xmlns:a16="http://schemas.microsoft.com/office/drawing/2014/main" id="{E7FEF823-4345-4F32-ACD3-36A603E7EE47}"/>
            </a:ext>
          </a:extLst>
        </xdr:cNvPr>
        <xdr:cNvSpPr txBox="1">
          <a:spLocks noChangeArrowheads="1"/>
        </xdr:cNvSpPr>
      </xdr:nvSpPr>
      <xdr:spPr bwMode="auto">
        <a:xfrm>
          <a:off x="3667125" y="20964525"/>
          <a:ext cx="2552700" cy="1209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200" b="0" i="0" u="none" strike="noStrike" baseline="0">
              <a:solidFill>
                <a:srgbClr val="0000FF"/>
              </a:solidFill>
              <a:latin typeface="TH SarabunPSK"/>
              <a:cs typeface="TH SarabunPSK"/>
            </a:rPr>
            <a:t>คณะกรรมการกำหนดราคากลางงานก่อสร้าง</a:t>
          </a: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FF"/>
              </a:solidFill>
              <a:latin typeface="TH SarabunPSK"/>
              <a:cs typeface="TH SarabunPSK"/>
            </a:rPr>
            <a:t>............................................................... ประธานกรรมการ</a:t>
          </a: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FF"/>
              </a:solidFill>
              <a:latin typeface="TH SarabunPSK"/>
              <a:cs typeface="TH SarabunPSK"/>
            </a:rPr>
            <a:t>............................................................... กรรมการ</a:t>
          </a: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FF"/>
              </a:solidFill>
              <a:latin typeface="TH SarabunPSK"/>
              <a:cs typeface="TH SarabunPSK"/>
            </a:rPr>
            <a:t>............................................................... กรรมการ</a:t>
          </a:r>
        </a:p>
      </xdr:txBody>
    </xdr:sp>
    <xdr:clientData/>
  </xdr:twoCellAnchor>
  <xdr:twoCellAnchor editAs="oneCell">
    <xdr:from>
      <xdr:col>5</xdr:col>
      <xdr:colOff>0</xdr:colOff>
      <xdr:row>120</xdr:row>
      <xdr:rowOff>0</xdr:rowOff>
    </xdr:from>
    <xdr:to>
      <xdr:col>9</xdr:col>
      <xdr:colOff>247650</xdr:colOff>
      <xdr:row>124</xdr:row>
      <xdr:rowOff>28575</xdr:rowOff>
    </xdr:to>
    <xdr:sp macro="" textlink="">
      <xdr:nvSpPr>
        <xdr:cNvPr id="10" name="TextBox 8">
          <a:extLst>
            <a:ext uri="{FF2B5EF4-FFF2-40B4-BE49-F238E27FC236}">
              <a16:creationId xmlns:a16="http://schemas.microsoft.com/office/drawing/2014/main" id="{6BDC852B-A5C0-41DB-9545-9F2CE207DD4F}"/>
            </a:ext>
          </a:extLst>
        </xdr:cNvPr>
        <xdr:cNvSpPr txBox="1">
          <a:spLocks noChangeArrowheads="1"/>
        </xdr:cNvSpPr>
      </xdr:nvSpPr>
      <xdr:spPr bwMode="auto">
        <a:xfrm>
          <a:off x="3667125" y="35433000"/>
          <a:ext cx="2552700" cy="1209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200" b="0" i="0" u="none" strike="noStrike" baseline="0">
              <a:solidFill>
                <a:srgbClr val="0000FF"/>
              </a:solidFill>
              <a:latin typeface="TH SarabunPSK"/>
              <a:cs typeface="TH SarabunPSK"/>
            </a:rPr>
            <a:t>คณะกรรมการกำหนดราคากลางงานก่อสร้าง</a:t>
          </a: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FF"/>
              </a:solidFill>
              <a:latin typeface="TH SarabunPSK"/>
              <a:cs typeface="TH SarabunPSK"/>
            </a:rPr>
            <a:t>............................................................... ประธานกรรมการ</a:t>
          </a: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FF"/>
              </a:solidFill>
              <a:latin typeface="TH SarabunPSK"/>
              <a:cs typeface="TH SarabunPSK"/>
            </a:rPr>
            <a:t>............................................................... กรรมการ</a:t>
          </a: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FF"/>
              </a:solidFill>
              <a:latin typeface="TH SarabunPSK"/>
              <a:cs typeface="TH SarabunPSK"/>
            </a:rPr>
            <a:t>............................................................... กรรมการ</a:t>
          </a:r>
        </a:p>
      </xdr:txBody>
    </xdr:sp>
    <xdr:clientData/>
  </xdr:twoCellAnchor>
  <xdr:twoCellAnchor editAs="oneCell">
    <xdr:from>
      <xdr:col>5</xdr:col>
      <xdr:colOff>0</xdr:colOff>
      <xdr:row>161</xdr:row>
      <xdr:rowOff>0</xdr:rowOff>
    </xdr:from>
    <xdr:to>
      <xdr:col>9</xdr:col>
      <xdr:colOff>247650</xdr:colOff>
      <xdr:row>165</xdr:row>
      <xdr:rowOff>28575</xdr:rowOff>
    </xdr:to>
    <xdr:sp macro="" textlink="">
      <xdr:nvSpPr>
        <xdr:cNvPr id="11" name="TextBox 8">
          <a:extLst>
            <a:ext uri="{FF2B5EF4-FFF2-40B4-BE49-F238E27FC236}">
              <a16:creationId xmlns:a16="http://schemas.microsoft.com/office/drawing/2014/main" id="{704B1DC8-DE9A-4C42-803D-DE4C6EA353BF}"/>
            </a:ext>
          </a:extLst>
        </xdr:cNvPr>
        <xdr:cNvSpPr txBox="1">
          <a:spLocks noChangeArrowheads="1"/>
        </xdr:cNvSpPr>
      </xdr:nvSpPr>
      <xdr:spPr bwMode="auto">
        <a:xfrm>
          <a:off x="3667125" y="47539275"/>
          <a:ext cx="2552700" cy="1209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200" b="0" i="0" u="none" strike="noStrike" baseline="0">
              <a:solidFill>
                <a:srgbClr val="0000FF"/>
              </a:solidFill>
              <a:latin typeface="TH SarabunPSK"/>
              <a:cs typeface="TH SarabunPSK"/>
            </a:rPr>
            <a:t>คณะกรรมการกำหนดราคากลางงานก่อสร้าง</a:t>
          </a: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FF"/>
              </a:solidFill>
              <a:latin typeface="TH SarabunPSK"/>
              <a:cs typeface="TH SarabunPSK"/>
            </a:rPr>
            <a:t>............................................................... ประธานกรรมการ</a:t>
          </a: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FF"/>
              </a:solidFill>
              <a:latin typeface="TH SarabunPSK"/>
              <a:cs typeface="TH SarabunPSK"/>
            </a:rPr>
            <a:t>............................................................... กรรมการ</a:t>
          </a: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FF"/>
              </a:solidFill>
              <a:latin typeface="TH SarabunPSK"/>
              <a:cs typeface="TH SarabunPSK"/>
            </a:rPr>
            <a:t>............................................................... กรรมการ</a:t>
          </a:r>
        </a:p>
      </xdr:txBody>
    </xdr:sp>
    <xdr:clientData/>
  </xdr:twoCellAnchor>
  <xdr:twoCellAnchor editAs="oneCell">
    <xdr:from>
      <xdr:col>5</xdr:col>
      <xdr:colOff>0</xdr:colOff>
      <xdr:row>202</xdr:row>
      <xdr:rowOff>0</xdr:rowOff>
    </xdr:from>
    <xdr:to>
      <xdr:col>9</xdr:col>
      <xdr:colOff>247650</xdr:colOff>
      <xdr:row>206</xdr:row>
      <xdr:rowOff>28575</xdr:rowOff>
    </xdr:to>
    <xdr:sp macro="" textlink="">
      <xdr:nvSpPr>
        <xdr:cNvPr id="12" name="TextBox 8">
          <a:extLst>
            <a:ext uri="{FF2B5EF4-FFF2-40B4-BE49-F238E27FC236}">
              <a16:creationId xmlns:a16="http://schemas.microsoft.com/office/drawing/2014/main" id="{BBEC4A7D-DFF9-42D2-BF83-E5004A5FBD7F}"/>
            </a:ext>
          </a:extLst>
        </xdr:cNvPr>
        <xdr:cNvSpPr txBox="1">
          <a:spLocks noChangeArrowheads="1"/>
        </xdr:cNvSpPr>
      </xdr:nvSpPr>
      <xdr:spPr bwMode="auto">
        <a:xfrm>
          <a:off x="3667125" y="59645550"/>
          <a:ext cx="2552700" cy="1209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200" b="0" i="0" u="none" strike="noStrike" baseline="0">
              <a:solidFill>
                <a:srgbClr val="0000FF"/>
              </a:solidFill>
              <a:latin typeface="TH SarabunPSK"/>
              <a:cs typeface="TH SarabunPSK"/>
            </a:rPr>
            <a:t>คณะกรรมการกำหนดราคากลางงานก่อสร้าง</a:t>
          </a: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FF"/>
              </a:solidFill>
              <a:latin typeface="TH SarabunPSK"/>
              <a:cs typeface="TH SarabunPSK"/>
            </a:rPr>
            <a:t>............................................................... ประธานกรรมการ</a:t>
          </a: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FF"/>
              </a:solidFill>
              <a:latin typeface="TH SarabunPSK"/>
              <a:cs typeface="TH SarabunPSK"/>
            </a:rPr>
            <a:t>............................................................... กรรมการ</a:t>
          </a: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FF"/>
              </a:solidFill>
              <a:latin typeface="TH SarabunPSK"/>
              <a:cs typeface="TH SarabunPSK"/>
            </a:rPr>
            <a:t>............................................................... กรรมการ</a:t>
          </a:r>
        </a:p>
      </xdr:txBody>
    </xdr:sp>
    <xdr:clientData/>
  </xdr:twoCellAnchor>
  <xdr:twoCellAnchor editAs="oneCell">
    <xdr:from>
      <xdr:col>5</xdr:col>
      <xdr:colOff>0</xdr:colOff>
      <xdr:row>244</xdr:row>
      <xdr:rowOff>0</xdr:rowOff>
    </xdr:from>
    <xdr:to>
      <xdr:col>9</xdr:col>
      <xdr:colOff>247650</xdr:colOff>
      <xdr:row>248</xdr:row>
      <xdr:rowOff>28575</xdr:rowOff>
    </xdr:to>
    <xdr:sp macro="" textlink="">
      <xdr:nvSpPr>
        <xdr:cNvPr id="13" name="TextBox 8">
          <a:extLst>
            <a:ext uri="{FF2B5EF4-FFF2-40B4-BE49-F238E27FC236}">
              <a16:creationId xmlns:a16="http://schemas.microsoft.com/office/drawing/2014/main" id="{D7A0F8A4-7AA6-41EA-A20F-D1C412EAACDA}"/>
            </a:ext>
          </a:extLst>
        </xdr:cNvPr>
        <xdr:cNvSpPr txBox="1">
          <a:spLocks noChangeArrowheads="1"/>
        </xdr:cNvSpPr>
      </xdr:nvSpPr>
      <xdr:spPr bwMode="auto">
        <a:xfrm>
          <a:off x="3667125" y="71742300"/>
          <a:ext cx="2552700" cy="1209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200" b="0" i="0" u="none" strike="noStrike" baseline="0">
              <a:solidFill>
                <a:srgbClr val="0000FF"/>
              </a:solidFill>
              <a:latin typeface="TH SarabunPSK"/>
              <a:cs typeface="TH SarabunPSK"/>
            </a:rPr>
            <a:t>คณะกรรมการกำหนดราคากลางงานก่อสร้าง</a:t>
          </a: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FF"/>
              </a:solidFill>
              <a:latin typeface="TH SarabunPSK"/>
              <a:cs typeface="TH SarabunPSK"/>
            </a:rPr>
            <a:t>............................................................... ประธานกรรมการ</a:t>
          </a: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FF"/>
              </a:solidFill>
              <a:latin typeface="TH SarabunPSK"/>
              <a:cs typeface="TH SarabunPSK"/>
            </a:rPr>
            <a:t>............................................................... กรรมการ</a:t>
          </a: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FF"/>
              </a:solidFill>
              <a:latin typeface="TH SarabunPSK"/>
              <a:cs typeface="TH SarabunPSK"/>
            </a:rPr>
            <a:t>............................................................... กรรมการ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1066800</xdr:colOff>
      <xdr:row>2</xdr:row>
      <xdr:rowOff>314325</xdr:rowOff>
    </xdr:from>
    <xdr:to>
      <xdr:col>3</xdr:col>
      <xdr:colOff>1190625</xdr:colOff>
      <xdr:row>3</xdr:row>
      <xdr:rowOff>228600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2743200" y="1038225"/>
          <a:ext cx="1200150" cy="247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1" i="0" strike="noStrike">
              <a:solidFill>
                <a:srgbClr val="000000"/>
              </a:solidFill>
              <a:latin typeface="Cordia New"/>
              <a:cs typeface="Cordia New"/>
            </a:rPr>
            <a:t>กรอกราคา ลงในช่องนี้</a:t>
          </a:r>
        </a:p>
      </xdr:txBody>
    </xdr:sp>
    <xdr:clientData/>
  </xdr:twoCellAnchor>
  <xdr:twoCellAnchor>
    <xdr:from>
      <xdr:col>3</xdr:col>
      <xdr:colOff>495300</xdr:colOff>
      <xdr:row>3</xdr:row>
      <xdr:rowOff>228600</xdr:rowOff>
    </xdr:from>
    <xdr:to>
      <xdr:col>3</xdr:col>
      <xdr:colOff>762000</xdr:colOff>
      <xdr:row>4</xdr:row>
      <xdr:rowOff>0</xdr:rowOff>
    </xdr:to>
    <xdr:sp macro="" textlink="">
      <xdr:nvSpPr>
        <xdr:cNvPr id="8196" name="AutoShape 2">
          <a:extLst>
            <a:ext uri="{FF2B5EF4-FFF2-40B4-BE49-F238E27FC236}">
              <a16:creationId xmlns:a16="http://schemas.microsoft.com/office/drawing/2014/main" id="{00000000-0008-0000-0400-000004200000}"/>
            </a:ext>
          </a:extLst>
        </xdr:cNvPr>
        <xdr:cNvSpPr>
          <a:spLocks noChangeArrowheads="1"/>
        </xdr:cNvSpPr>
      </xdr:nvSpPr>
      <xdr:spPr bwMode="auto">
        <a:xfrm>
          <a:off x="3248025" y="1285875"/>
          <a:ext cx="266700" cy="114300"/>
        </a:xfrm>
        <a:prstGeom prst="downArrow">
          <a:avLst>
            <a:gd name="adj1" fmla="val 50000"/>
            <a:gd name="adj2" fmla="val 25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1066800</xdr:colOff>
      <xdr:row>2</xdr:row>
      <xdr:rowOff>314325</xdr:rowOff>
    </xdr:from>
    <xdr:to>
      <xdr:col>3</xdr:col>
      <xdr:colOff>1190625</xdr:colOff>
      <xdr:row>3</xdr:row>
      <xdr:rowOff>228600</xdr:rowOff>
    </xdr:to>
    <xdr:sp macro="" textlink="">
      <xdr:nvSpPr>
        <xdr:cNvPr id="5" name="Text Box 3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2743200" y="1038225"/>
          <a:ext cx="1200150" cy="247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1">
            <a:defRPr sz="1000"/>
          </a:pPr>
          <a:r>
            <a:rPr lang="th-TH" sz="1200" b="1" i="0" strike="noStrike">
              <a:solidFill>
                <a:srgbClr val="000000"/>
              </a:solidFill>
              <a:latin typeface="Cordia New"/>
              <a:cs typeface="Cordia New"/>
            </a:rPr>
            <a:t>กรอกราคา ลงในช่องนี้</a:t>
          </a:r>
        </a:p>
      </xdr:txBody>
    </xdr:sp>
    <xdr:clientData/>
  </xdr:twoCellAnchor>
  <xdr:twoCellAnchor>
    <xdr:from>
      <xdr:col>3</xdr:col>
      <xdr:colOff>495300</xdr:colOff>
      <xdr:row>3</xdr:row>
      <xdr:rowOff>228600</xdr:rowOff>
    </xdr:from>
    <xdr:to>
      <xdr:col>3</xdr:col>
      <xdr:colOff>762000</xdr:colOff>
      <xdr:row>4</xdr:row>
      <xdr:rowOff>0</xdr:rowOff>
    </xdr:to>
    <xdr:sp macro="" textlink="">
      <xdr:nvSpPr>
        <xdr:cNvPr id="8198" name="AutoShape 4">
          <a:extLst>
            <a:ext uri="{FF2B5EF4-FFF2-40B4-BE49-F238E27FC236}">
              <a16:creationId xmlns:a16="http://schemas.microsoft.com/office/drawing/2014/main" id="{00000000-0008-0000-0400-000006200000}"/>
            </a:ext>
          </a:extLst>
        </xdr:cNvPr>
        <xdr:cNvSpPr>
          <a:spLocks noChangeArrowheads="1"/>
        </xdr:cNvSpPr>
      </xdr:nvSpPr>
      <xdr:spPr bwMode="auto">
        <a:xfrm>
          <a:off x="3248025" y="1285875"/>
          <a:ext cx="266700" cy="114300"/>
        </a:xfrm>
        <a:prstGeom prst="downArrow">
          <a:avLst>
            <a:gd name="adj1" fmla="val 50000"/>
            <a:gd name="adj2" fmla="val 25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</xdr:col>
      <xdr:colOff>466725</xdr:colOff>
      <xdr:row>26</xdr:row>
      <xdr:rowOff>104775</xdr:rowOff>
    </xdr:from>
    <xdr:to>
      <xdr:col>4</xdr:col>
      <xdr:colOff>742950</xdr:colOff>
      <xdr:row>30</xdr:row>
      <xdr:rowOff>133350</xdr:rowOff>
    </xdr:to>
    <xdr:sp macro="" textlink="">
      <xdr:nvSpPr>
        <xdr:cNvPr id="2" name="TextBox 8">
          <a:extLst>
            <a:ext uri="{FF2B5EF4-FFF2-40B4-BE49-F238E27FC236}">
              <a16:creationId xmlns:a16="http://schemas.microsoft.com/office/drawing/2014/main" id="{CA3B456D-9C3D-45D5-9B67-993A850DAA68}"/>
            </a:ext>
          </a:extLst>
        </xdr:cNvPr>
        <xdr:cNvSpPr txBox="1">
          <a:spLocks noChangeArrowheads="1"/>
        </xdr:cNvSpPr>
      </xdr:nvSpPr>
      <xdr:spPr bwMode="auto">
        <a:xfrm>
          <a:off x="2143125" y="8096250"/>
          <a:ext cx="2552700" cy="1209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200" b="0" i="0" u="none" strike="noStrike" baseline="0">
              <a:solidFill>
                <a:srgbClr val="0000FF"/>
              </a:solidFill>
              <a:latin typeface="TH SarabunPSK"/>
              <a:cs typeface="TH SarabunPSK"/>
            </a:rPr>
            <a:t>คณะกรรมการกำหนดราคากลางงานก่อสร้าง</a:t>
          </a: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FF"/>
              </a:solidFill>
              <a:latin typeface="TH SarabunPSK"/>
              <a:cs typeface="TH SarabunPSK"/>
            </a:rPr>
            <a:t>............................................................... ประธานกรรมการ</a:t>
          </a: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FF"/>
              </a:solidFill>
              <a:latin typeface="TH SarabunPSK"/>
              <a:cs typeface="TH SarabunPSK"/>
            </a:rPr>
            <a:t>............................................................... กรรมการ</a:t>
          </a:r>
        </a:p>
        <a:p>
          <a:pPr algn="l" rtl="0">
            <a:defRPr sz="1000"/>
          </a:pPr>
          <a:r>
            <a:rPr lang="en-US" sz="1200" b="0" i="0" u="none" strike="noStrike" baseline="0">
              <a:solidFill>
                <a:srgbClr val="0000FF"/>
              </a:solidFill>
              <a:latin typeface="TH SarabunPSK"/>
              <a:cs typeface="TH SarabunPSK"/>
            </a:rPr>
            <a:t>............................................................... กรรมการ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laya2\d_salaya2\WINDOWS\TEMP\Cost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3611;&#3619;&#3632;&#3648;&#3607;&#3639;&#3629;&#3591;/54-10742+&#3605;&#3657;&#3634;&#3609;&#3649;&#3612;&#3656;&#3609;&#3604;&#3636;&#3609;&#3652;&#3627;&#3623;&#3585;.113&#3626;&#3588;5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ศูนย์การแพทย์"/>
      <sheetName val="หอพักผู้ป่วย"/>
      <sheetName val="อาคารบริการ"/>
      <sheetName val="สรศป"/>
      <sheetName val="Cost2"/>
      <sheetName val="FR"/>
      <sheetName val="Sheet1"/>
      <sheetName val="산근"/>
      <sheetName val="#REF"/>
      <sheetName val="封面 "/>
      <sheetName val="粉刷"/>
      <sheetName val="裝修"/>
      <sheetName val="風管工程"/>
      <sheetName val="合約價"/>
      <sheetName val="วัดใต้"/>
      <sheetName val="ราคาต่อหน่วย2-9"/>
      <sheetName val="รวมราคาทั้งสิ้น"/>
      <sheetName val="????"/>
      <sheetName val="_x0000__x0000__x0000__x0000__x0000_@_x001c__x0014__x0000__x0000__x0000__x0000__x0000__x0002__x0011__x0014__x0000__x0000__x0000__x0000__x0000_ñCe?_x0001__x0000__x0000__x0000_0_x0000_"/>
      <sheetName val=""/>
      <sheetName val="JUNE"/>
      <sheetName val="ADM_A"/>
      <sheetName val="JUNE1"/>
      <sheetName val="Admin"/>
      <sheetName val="CDC"/>
      <sheetName val="Estate"/>
      <sheetName val="Fire"/>
      <sheetName val="Guest"/>
      <sheetName val="Medical"/>
      <sheetName val="PR"/>
      <sheetName val="PRE"/>
      <sheetName val="Secutiry"/>
      <sheetName val="Waste"/>
      <sheetName val="SUMMERY (BOQ)"/>
      <sheetName val="FIRST FLOOR"/>
      <sheetName val="SECOND FLOOR"/>
      <sheetName val="3RD FLOOR"/>
      <sheetName val="4 TH FLOOR"/>
      <sheetName val="1ST-4TH DOOR WORK"/>
      <sheetName val="1ST-4TH MAIL&amp;FEMALE TOILET"/>
      <sheetName val="5THFLOOR LIFT LOBBY&amp;CORRIDOR"/>
      <sheetName val="Back Up"/>
      <sheetName val="Matt_Guest"/>
      <sheetName val="SUM-AIR-Submit"/>
      <sheetName val="FAB별"/>
      <sheetName val="?????@_x001c__x0014_?????_x0002__x0011__x0014_?????ñCe?_x0001_???0?"/>
      <sheetName val="Concrete Beam"/>
      <sheetName val="AR(AUF)"/>
      <sheetName val="D&amp;W(AUF)"/>
      <sheetName val="EE"/>
      <sheetName val="RO(AUF)"/>
      <sheetName val="SAN(AUF)"/>
      <sheetName val="SUM_ALL"/>
      <sheetName val="Road&amp;Fence(AUF)"/>
      <sheetName val="ถนน+รั้ว"/>
      <sheetName val="boq"/>
      <sheetName val="PL"/>
      <sheetName val="Boq(1)"/>
      <sheetName val="封面_"/>
      <sheetName val="@ñCe?0"/>
      <sheetName val="____"/>
      <sheetName val="_____@_x001c__x0014_______x0002__x0011__x0014______ñCe__x0001____0_"/>
      <sheetName val="封面_1"/>
      <sheetName val="封面_2"/>
      <sheetName val="封面_3"/>
      <sheetName val="SCIB_Proforma"/>
      <sheetName val="SCIB_Data"/>
      <sheetName val="ส่งมอบงาน "/>
      <sheetName val="ปก"/>
      <sheetName val="ใบแจ้งหนี้"/>
      <sheetName val="Grand Summary (2)"/>
      <sheetName val="Grand Summary "/>
      <sheetName val=" BOQ WELCOME "/>
      <sheetName val="Grand_Sum"/>
      <sheetName val="Sum_TC"/>
      <sheetName val="002"/>
      <sheetName val="003"/>
      <sheetName val="004"/>
      <sheetName val="Grand_Sum VO"/>
      <sheetName val="Sum_VIP VO"/>
      <sheetName val="SUMMERY_(BOQ)"/>
      <sheetName val="FIRST_FLOOR"/>
      <sheetName val="SECOND_FLOOR"/>
      <sheetName val="3RD_FLOOR"/>
      <sheetName val="4_TH_FLOOR"/>
      <sheetName val="1ST-4TH_DOOR_WORK"/>
      <sheetName val="1ST-4TH_MAIL&amp;FEMALE_TOILET"/>
      <sheetName val="5THFLOOR_LIFT_LOBBY&amp;CORRIDOR"/>
      <sheetName val="Back_Up"/>
      <sheetName val="_x005f_x0000__x005f_x0000__x005f_x0000__x005f_x0000__x0"/>
      <sheetName val="_____@_x005f_x001c__x005f_x0014_______x0002"/>
      <sheetName val="@ñCe_0"/>
      <sheetName val="Concrete_Beam"/>
      <sheetName val="?????@??????????ñCe????0?"/>
      <sheetName val="SUMMERY_(BOQ)1"/>
      <sheetName val="FIRST_FLOOR1"/>
      <sheetName val="SECOND_FLOOR1"/>
      <sheetName val="3RD_FLOOR1"/>
      <sheetName val="4_TH_FLOOR1"/>
      <sheetName val="1ST-4TH_DOOR_WORK1"/>
      <sheetName val="1ST-4TH_MAIL&amp;FEMALE_TOILET1"/>
      <sheetName val="5THFLOOR_LIFT_LOBBY&amp;CORRIDOR1"/>
      <sheetName val="Back_Up1"/>
      <sheetName val="Concrete_Beam1"/>
      <sheetName val="封面_4"/>
      <sheetName val="SUMMERY_(BOQ)3"/>
      <sheetName val="FIRST_FLOOR3"/>
      <sheetName val="SECOND_FLOOR3"/>
      <sheetName val="3RD_FLOOR3"/>
      <sheetName val="4_TH_FLOOR3"/>
      <sheetName val="1ST-4TH_DOOR_WORK3"/>
      <sheetName val="1ST-4TH_MAIL&amp;FEMALE_TOILET3"/>
      <sheetName val="5THFLOOR_LIFT_LOBBY&amp;CORRIDOR3"/>
      <sheetName val="Back_Up3"/>
      <sheetName val="Concrete_Beam3"/>
      <sheetName val="SUMMERY_(BOQ)2"/>
      <sheetName val="FIRST_FLOOR2"/>
      <sheetName val="SECOND_FLOOR2"/>
      <sheetName val="3RD_FLOOR2"/>
      <sheetName val="4_TH_FLOOR2"/>
      <sheetName val="1ST-4TH_DOOR_WORK2"/>
      <sheetName val="1ST-4TH_MAIL&amp;FEMALE_TOILET2"/>
      <sheetName val="5THFLOOR_LIFT_LOBBY&amp;CORRIDOR2"/>
      <sheetName val="Back_Up2"/>
      <sheetName val="Concrete_Beam2"/>
      <sheetName val="S3 Architectural"/>
      <sheetName val="Struc"/>
      <sheetName val="Ratio"/>
      <sheetName val="Ratio Quantities"/>
      <sheetName val="Foundation_VE"/>
      <sheetName val="Column_VE (Coppper)"/>
      <sheetName val="CORE WALL (GL 38-39 I-R)VE"/>
      <sheetName val="CORE WALL (GL 14-19 I-R)VE"/>
      <sheetName val="CORE WALL (GL 27-28 C-F)VE"/>
      <sheetName val="CORE WALL (GL 53-54 J)VE"/>
      <sheetName val="CORE WALL (GL 56-57 J-P)VE"/>
      <sheetName val="CORE WALL (GL 33 C-L)VE"/>
      <sheetName val="Staircase"/>
      <sheetName val="RC Wall"/>
      <sheetName val="Struc. Steel"/>
      <sheetName val="Std.RC Wall"/>
      <sheetName val="Std. Column "/>
      <sheetName val="Foundation"/>
      <sheetName val="Column_VE"/>
      <sheetName val="GFAไม้แบบท้องพื้น"/>
      <sheetName val="Struc Check Table อาคาร 1"/>
      <sheetName val="STR"/>
      <sheetName val="Sheet2"/>
      <sheetName val="SAN REDUCED 1"/>
      <sheetName val="Invoice"/>
      <sheetName val="7IFS-5A"/>
      <sheetName val="Data Sheet"/>
      <sheetName val="Interial"/>
      <sheetName val="EST-FOOTING (G)"/>
      <sheetName val="Cost per SQM_M&amp;E"/>
      <sheetName val="Construction"/>
      <sheetName val="schedule_1"/>
      <sheetName val="ข้อมูลประตู T1"/>
      <sheetName val="ข้อมูลหน้าต่าง T1"/>
      <sheetName val="ข้อมูลหน้าต่าง T3"/>
      <sheetName val="ข้อมูลประตู T2"/>
      <sheetName val="Recovered_Sheet1"/>
      <sheetName val="TOTAL -BUILDING E1"/>
      <sheetName val="SUM - MEP(E1) "/>
      <sheetName val="EE(E1)"/>
      <sheetName val="Com(E1)"/>
      <sheetName val="Air(E1 )"/>
      <sheetName val="San(E1)"/>
      <sheetName val="Fp(E1)   "/>
      <sheetName val="SUMMARY MEP"/>
      <sheetName val="Prelim"/>
      <sheetName val="พื้นที่อาคาร"/>
      <sheetName val="SUM - MEP BUILDING"/>
      <sheetName val="Electrical System "/>
      <sheetName val="Commuication System"/>
      <sheetName val="Air Conditioning  System  "/>
      <sheetName val="Sanitary System "/>
      <sheetName val="Fire Protection System "/>
      <sheetName val="Check"/>
      <sheetName val="stair"/>
      <sheetName val="ปี 2562"/>
      <sheetName val="จ่ายเงิน"/>
      <sheetName val="Sum.ALL"/>
      <sheetName val="รายการ VE"/>
      <sheetName val="PILE"/>
      <sheetName val="sum_ARC"/>
      <sheetName val="Public"/>
      <sheetName val="รวมห้องพัก"/>
      <sheetName val="HS"/>
      <sheetName val="Type A-1"/>
      <sheetName val="Type A-1M"/>
      <sheetName val="Type B-1"/>
      <sheetName val="Type C1"/>
      <sheetName val="Type C-2"/>
      <sheetName val="Type C-3"/>
      <sheetName val="Type C-5"/>
      <sheetName val="Type DP-5"/>
      <sheetName val="Type LOFT-1"/>
      <sheetName val="Type LOFT-2 "/>
      <sheetName val="Type LOFT-2M"/>
      <sheetName val="Type LOFT 3"/>
      <sheetName val="Type LOFT-4"/>
      <sheetName val="Type LOFT-5"/>
      <sheetName val="Type LOFT-6"/>
      <sheetName val="Type LOFT-7"/>
      <sheetName val="Type PH-A"/>
      <sheetName val="Type PH-B"/>
      <sheetName val="Type PH-C"/>
      <sheetName val="Type PH-D"/>
      <sheetName val="Type PH-E"/>
      <sheetName val="Hard"/>
      <sheetName val="Sum LAND"/>
      <sheetName val="Landscape"/>
      <sheetName val="SUM M&amp;E"/>
      <sheetName val="SN"/>
      <sheetName val="AC"/>
      <sheetName val="EX-WORK"/>
      <sheetName val=" FS"/>
      <sheetName val="Sch_1_EE"/>
      <sheetName val="Sch.2 SN"/>
      <sheetName val="Sch.3 FP"/>
      <sheetName val="Sch.4 AC"/>
      <sheetName val="Sch.6 Prelim"/>
      <sheetName val="KKC Brkdwn"/>
      <sheetName val="Factor F Data"/>
      <sheetName val="?????@_x005f_x001c__x005f_x0014_?????_x0002"/>
      <sheetName val="ค่าใช้จ่ายและแผนการเบิก"/>
      <sheetName val="Grand Summary ( Variation)"/>
      <sheetName val="ค่าใช้จ่ายและแผนการเบิกolan"/>
      <sheetName val="ST work con.M"/>
      <sheetName val="ST work con.carpark"/>
      <sheetName val="ST work M"/>
      <sheetName val="ST work Facad(M) "/>
      <sheetName val="ST work carpark"/>
      <sheetName val="back up arc.Car Park"/>
      <sheetName val="backup str.carpark"/>
      <sheetName val="back up arc. M"/>
      <sheetName val="แยกงาน ผนัง พื้น ฝ้า สี"/>
      <sheetName val="Grand SUMMARY MEP "/>
      <sheetName val="แยกงาน"/>
      <sheetName val="แยกงาน (2)"/>
      <sheetName val="_x0000__x0000__x0000__x0000__x0"/>
      <sheetName val="_____@_x001c__x0014_______x0002"/>
      <sheetName val="_x005f_x005f_x005f_x0000__x005f_x005f_x005f_x0000__x005"/>
      <sheetName val="_____@_x005f_x005f_x005f_x001c__x005f_x005f_x0014"/>
      <sheetName val="Garph Work-Cost"/>
      <sheetName val="Discounted Cash Flow"/>
      <sheetName val="mat"/>
      <sheetName val="QuantitySegment"/>
      <sheetName val="Cctmst"/>
      <sheetName val="l-fixer"/>
      <sheetName val="Bill No. 2 - Carpark"/>
      <sheetName val="index"/>
      <sheetName val="合成単価作成・-BLDG"/>
      <sheetName val="A"/>
      <sheetName val="Fee Rate Summary"/>
      <sheetName val="_x005f_x0000__x005f_x0000__x005"/>
      <sheetName val="_____@_x005f_x001c__x0014"/>
      <sheetName val="_____@_x005f_x005f_x005f_x001c__x0014"/>
      <sheetName val="_x005f_x005f_x005f_x005f_x005f_x005f_x005f_x0000__x005f"/>
      <sheetName val="_____@_x005f_x005f_x005f_x005f_x005f_x005f_x005f_x001c_"/>
      <sheetName val="_____@_x005f_x001c__x005f_x005f_x0014"/>
      <sheetName val="_x005f_x005f_x005f_x0000__x005f"/>
      <sheetName val="_____@_x005f_x005f_x005f_x001c_"/>
      <sheetName val="cov-estimate"/>
      <sheetName val="ปร5"/>
      <sheetName val="ราคาวัสดุ"/>
      <sheetName val="10 ข้อมูลวัสดุ-ค่าดำเนิน"/>
      <sheetName val="REF ONLY2"/>
      <sheetName val="OR21 Final Forecast Rev.2"/>
      <sheetName val="Summary Forecast Budget 1&amp;2"/>
      <sheetName val="Summary Forecast Budget Rev 2"/>
      <sheetName val="Backup OR21 "/>
      <sheetName val="BOQ  VI 03.09.19 "/>
      <sheetName val="Backup BR.BMA"/>
      <sheetName val="Budget for ENT"/>
      <sheetName val="ADJ. D-Wall&amp;BR Ent. Rev.2.1"/>
      <sheetName val="Rebar+Conพื้น Waste10%"/>
      <sheetName val="Backup D-Wall Ent. 13.07.19"/>
      <sheetName val="Backup BR.ENT. 13.07.19"/>
      <sheetName val="IMP OR21 2019.07.11"/>
      <sheetName val="King 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 refreshError="1"/>
      <sheetData sheetId="157" refreshError="1"/>
      <sheetData sheetId="158"/>
      <sheetData sheetId="159"/>
      <sheetData sheetId="160"/>
      <sheetData sheetId="161" refreshError="1"/>
      <sheetData sheetId="162"/>
      <sheetData sheetId="163"/>
      <sheetData sheetId="164"/>
      <sheetData sheetId="165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/>
      <sheetData sheetId="214" refreshError="1"/>
      <sheetData sheetId="215" refreshError="1"/>
      <sheetData sheetId="216"/>
      <sheetData sheetId="217"/>
      <sheetData sheetId="218" refreshError="1"/>
      <sheetData sheetId="219" refreshError="1"/>
      <sheetData sheetId="220"/>
      <sheetData sheetId="221" refreshError="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/>
      <sheetData sheetId="257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ใบสรุปราคา"/>
      <sheetName val="สรุปหมวดงาน"/>
      <sheetName val="บัญชีวัสดุ"/>
      <sheetName val="Factor F 7%"/>
      <sheetName val="ประตู-หน้าต่าง"/>
      <sheetName val="สรุปฐานรากไม่ตอกเข็ม"/>
      <sheetName val="ตอกเสาเข็มคอร"/>
    </sheetNames>
    <sheetDataSet>
      <sheetData sheetId="0" refreshError="1"/>
      <sheetData sheetId="1" refreshError="1"/>
      <sheetData sheetId="2" refreshError="1">
        <row r="53">
          <cell r="E53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7.399999999999999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4"/>
  </sheetPr>
  <dimension ref="A1:L43"/>
  <sheetViews>
    <sheetView showGridLines="0" view="pageBreakPreview" zoomScale="115" zoomScaleNormal="90" zoomScaleSheetLayoutView="115" workbookViewId="0">
      <selection activeCell="B1" sqref="B1:J1"/>
    </sheetView>
  </sheetViews>
  <sheetFormatPr defaultColWidth="9.125" defaultRowHeight="15.6"/>
  <cols>
    <col min="1" max="1" width="2.5" style="188" customWidth="1"/>
    <col min="2" max="2" width="9.375" style="188" customWidth="1"/>
    <col min="3" max="3" width="15.375" style="188" customWidth="1"/>
    <col min="4" max="4" width="13.625" style="188" customWidth="1"/>
    <col min="5" max="5" width="7.875" style="188" customWidth="1"/>
    <col min="6" max="6" width="8.125" style="188" customWidth="1"/>
    <col min="7" max="7" width="9.875" style="188" customWidth="1"/>
    <col min="8" max="9" width="16.625" style="188" customWidth="1"/>
    <col min="10" max="10" width="21.875" style="188" customWidth="1"/>
    <col min="11" max="11" width="3.375" style="188" customWidth="1"/>
    <col min="12" max="12" width="23.125" style="188" customWidth="1"/>
    <col min="13" max="16384" width="9.125" style="188"/>
  </cols>
  <sheetData>
    <row r="1" spans="2:12" s="131" customFormat="1" ht="36" customHeight="1">
      <c r="B1" s="364" t="s">
        <v>41</v>
      </c>
      <c r="C1" s="364"/>
      <c r="D1" s="364"/>
      <c r="E1" s="364"/>
      <c r="F1" s="364"/>
      <c r="G1" s="364"/>
      <c r="H1" s="364"/>
      <c r="I1" s="364"/>
      <c r="J1" s="364"/>
      <c r="L1" s="132" t="s">
        <v>3</v>
      </c>
    </row>
    <row r="2" spans="2:12" s="131" customFormat="1" ht="25.5" customHeight="1">
      <c r="B2" s="133" t="s">
        <v>109</v>
      </c>
      <c r="C2" s="134"/>
      <c r="D2" s="134"/>
      <c r="E2" s="134"/>
      <c r="F2" s="135"/>
      <c r="G2" s="135"/>
      <c r="H2" s="135"/>
      <c r="I2" s="135"/>
      <c r="J2" s="135"/>
    </row>
    <row r="3" spans="2:12" s="131" customFormat="1" ht="23.25" customHeight="1">
      <c r="B3" s="136" t="s">
        <v>3</v>
      </c>
      <c r="C3" s="137" t="s">
        <v>91</v>
      </c>
      <c r="D3" s="138" t="str">
        <f>Boq!D2</f>
        <v>รั้วพร้อมป้ายชื่อสำนักงานสาธารณสุขอำเภอเถิน</v>
      </c>
      <c r="E3" s="137"/>
      <c r="F3" s="139"/>
      <c r="G3" s="139"/>
      <c r="H3" s="140"/>
      <c r="I3" s="139"/>
      <c r="J3" s="141"/>
    </row>
    <row r="4" spans="2:12" s="131" customFormat="1" ht="23.25" customHeight="1">
      <c r="B4" s="142" t="s">
        <v>3</v>
      </c>
      <c r="C4" s="143" t="s">
        <v>92</v>
      </c>
      <c r="D4" s="144" t="str">
        <f>Boq!D3</f>
        <v>สำนักงานสาธารณสุขอำเภอเถิน อำเภอเถิน จังหวัดลำปาง</v>
      </c>
      <c r="E4" s="145"/>
      <c r="F4" s="145"/>
      <c r="G4" s="145"/>
      <c r="H4" s="146"/>
      <c r="I4" s="143"/>
      <c r="J4" s="147"/>
    </row>
    <row r="5" spans="2:12" s="131" customFormat="1" ht="23.25" customHeight="1">
      <c r="B5" s="142"/>
      <c r="C5" s="146" t="s">
        <v>42</v>
      </c>
      <c r="D5" s="148"/>
      <c r="E5" s="148"/>
      <c r="F5" s="145" t="s">
        <v>108</v>
      </c>
      <c r="G5" s="145"/>
      <c r="H5" s="145"/>
      <c r="I5" s="148"/>
      <c r="J5" s="149"/>
    </row>
    <row r="6" spans="2:12" s="131" customFormat="1" ht="23.25" customHeight="1">
      <c r="B6" s="142"/>
      <c r="C6" s="146" t="s">
        <v>93</v>
      </c>
      <c r="D6" s="150">
        <f>Boq!J2</f>
        <v>0</v>
      </c>
      <c r="E6" s="151"/>
      <c r="F6" s="143"/>
      <c r="G6" s="143"/>
      <c r="H6" s="143" t="s">
        <v>7</v>
      </c>
      <c r="I6" s="313"/>
      <c r="J6" s="152" t="s">
        <v>8</v>
      </c>
    </row>
    <row r="7" spans="2:12" s="131" customFormat="1" ht="23.25" customHeight="1">
      <c r="B7" s="142"/>
      <c r="C7" s="146" t="s">
        <v>43</v>
      </c>
      <c r="D7" s="148"/>
      <c r="E7" s="153" t="s">
        <v>44</v>
      </c>
      <c r="F7" s="154">
        <v>7</v>
      </c>
      <c r="G7" s="145" t="s">
        <v>29</v>
      </c>
      <c r="H7" s="143" t="s">
        <v>94</v>
      </c>
      <c r="I7" s="312">
        <v>1</v>
      </c>
      <c r="J7" s="152" t="s">
        <v>10</v>
      </c>
    </row>
    <row r="8" spans="2:12" s="131" customFormat="1" ht="23.25" customHeight="1">
      <c r="B8" s="155"/>
      <c r="C8" s="156" t="s">
        <v>95</v>
      </c>
      <c r="D8" s="157"/>
      <c r="E8" s="248" t="s">
        <v>193</v>
      </c>
      <c r="F8" s="158"/>
      <c r="G8" s="158"/>
      <c r="H8" s="156"/>
      <c r="I8" s="248"/>
      <c r="J8" s="159"/>
    </row>
    <row r="9" spans="2:12" s="131" customFormat="1" ht="23.25" customHeight="1">
      <c r="B9" s="160"/>
      <c r="C9" s="161"/>
      <c r="D9" s="162"/>
      <c r="E9" s="163"/>
      <c r="F9" s="164"/>
      <c r="G9" s="164"/>
      <c r="H9" s="161"/>
      <c r="I9" s="165"/>
      <c r="J9" s="166"/>
    </row>
    <row r="10" spans="2:12" s="131" customFormat="1">
      <c r="B10" s="167" t="s">
        <v>136</v>
      </c>
      <c r="C10" s="168"/>
      <c r="E10" s="169"/>
      <c r="F10" s="170"/>
      <c r="G10" s="170"/>
      <c r="H10" s="171"/>
      <c r="I10" s="171"/>
      <c r="J10" s="172"/>
    </row>
    <row r="11" spans="2:12" s="131" customFormat="1">
      <c r="B11" s="173" t="s">
        <v>137</v>
      </c>
      <c r="C11" s="174"/>
      <c r="D11" s="175"/>
      <c r="E11" s="176"/>
      <c r="F11" s="177"/>
      <c r="G11" s="177"/>
      <c r="H11" s="178"/>
      <c r="I11" s="179"/>
      <c r="J11" s="180"/>
    </row>
    <row r="12" spans="2:12" ht="7.5" customHeight="1">
      <c r="B12" s="181"/>
      <c r="C12" s="182"/>
      <c r="D12" s="183"/>
      <c r="E12" s="183"/>
      <c r="F12" s="184"/>
      <c r="G12" s="184"/>
      <c r="H12" s="185"/>
      <c r="I12" s="186"/>
      <c r="J12" s="187"/>
    </row>
    <row r="13" spans="2:12" ht="24.75" customHeight="1">
      <c r="B13" s="365" t="s">
        <v>45</v>
      </c>
      <c r="C13" s="367" t="s">
        <v>15</v>
      </c>
      <c r="D13" s="368"/>
      <c r="E13" s="368"/>
      <c r="F13" s="368"/>
      <c r="G13" s="369"/>
      <c r="H13" s="373" t="s">
        <v>96</v>
      </c>
      <c r="I13" s="374"/>
      <c r="J13" s="189" t="s">
        <v>12</v>
      </c>
    </row>
    <row r="14" spans="2:12" ht="22.5" customHeight="1">
      <c r="B14" s="366"/>
      <c r="C14" s="370"/>
      <c r="D14" s="371"/>
      <c r="E14" s="371"/>
      <c r="F14" s="371"/>
      <c r="G14" s="372"/>
      <c r="H14" s="190" t="s">
        <v>37</v>
      </c>
      <c r="I14" s="191"/>
      <c r="J14" s="192"/>
    </row>
    <row r="15" spans="2:12" s="131" customFormat="1" ht="24" customHeight="1">
      <c r="B15" s="193">
        <v>1</v>
      </c>
      <c r="C15" s="194" t="s">
        <v>46</v>
      </c>
      <c r="D15" s="195"/>
      <c r="E15" s="196"/>
      <c r="F15" s="196"/>
      <c r="G15" s="197"/>
      <c r="H15" s="198">
        <f>สรุปหมวดงาน!E38</f>
        <v>1106181.6099999999</v>
      </c>
      <c r="I15" s="198"/>
      <c r="J15" s="199"/>
    </row>
    <row r="16" spans="2:12" s="131" customFormat="1" ht="24" customHeight="1">
      <c r="B16" s="200"/>
      <c r="C16" s="201" t="s">
        <v>47</v>
      </c>
      <c r="D16" s="158"/>
      <c r="E16" s="202"/>
      <c r="F16" s="375">
        <f>'คำนวณ Factor F'!C14</f>
        <v>1.3065</v>
      </c>
      <c r="G16" s="376"/>
      <c r="H16" s="203">
        <f>H15*F16</f>
        <v>1445226.2734649999</v>
      </c>
      <c r="I16" s="203"/>
      <c r="J16" s="204"/>
    </row>
    <row r="17" spans="1:12" s="131" customFormat="1" ht="24" customHeight="1">
      <c r="B17" s="193">
        <v>2</v>
      </c>
      <c r="C17" s="194" t="s">
        <v>48</v>
      </c>
      <c r="D17" s="195"/>
      <c r="E17" s="196"/>
      <c r="F17" s="196"/>
      <c r="G17" s="205"/>
      <c r="H17" s="206">
        <v>0</v>
      </c>
      <c r="I17" s="206"/>
      <c r="J17" s="204"/>
    </row>
    <row r="18" spans="1:12" s="131" customFormat="1" ht="24" customHeight="1">
      <c r="B18" s="200"/>
      <c r="C18" s="201" t="s">
        <v>107</v>
      </c>
      <c r="D18" s="157"/>
      <c r="E18" s="207"/>
      <c r="F18" s="207" t="s">
        <v>32</v>
      </c>
      <c r="G18" s="208"/>
      <c r="H18" s="203">
        <f>H17*F18+(H17)</f>
        <v>0</v>
      </c>
      <c r="I18" s="203"/>
      <c r="J18" s="209"/>
    </row>
    <row r="19" spans="1:12" s="131" customFormat="1" ht="24" customHeight="1">
      <c r="B19" s="210">
        <v>3</v>
      </c>
      <c r="C19" s="211" t="s">
        <v>49</v>
      </c>
      <c r="D19" s="157"/>
      <c r="E19" s="212"/>
      <c r="F19" s="212"/>
      <c r="G19" s="213"/>
      <c r="H19" s="203">
        <f>[2]สรุปหมวดงาน!E53</f>
        <v>0</v>
      </c>
      <c r="I19" s="203"/>
      <c r="J19" s="214"/>
    </row>
    <row r="20" spans="1:12" s="131" customFormat="1" ht="24" customHeight="1">
      <c r="B20" s="215"/>
      <c r="C20" s="145"/>
      <c r="D20" s="216"/>
      <c r="E20" s="216"/>
      <c r="F20" s="217"/>
      <c r="G20" s="218"/>
      <c r="H20" s="206"/>
      <c r="I20" s="206"/>
      <c r="J20" s="106"/>
    </row>
    <row r="21" spans="1:12" s="131" customFormat="1" ht="24" customHeight="1">
      <c r="B21" s="160" t="s">
        <v>97</v>
      </c>
      <c r="C21" s="219"/>
      <c r="D21" s="220"/>
      <c r="E21" s="220"/>
      <c r="F21" s="221"/>
      <c r="G21" s="221"/>
      <c r="H21" s="222">
        <f>H16+H18+H19</f>
        <v>1445226.2734649999</v>
      </c>
      <c r="I21" s="222"/>
      <c r="J21" s="223"/>
    </row>
    <row r="22" spans="1:12" s="131" customFormat="1" ht="25.5" customHeight="1">
      <c r="B22" s="224" t="s">
        <v>98</v>
      </c>
      <c r="C22" s="225"/>
      <c r="D22" s="226"/>
      <c r="E22" s="226"/>
      <c r="F22" s="227"/>
      <c r="G22" s="227"/>
      <c r="H22" s="228">
        <f>L22</f>
        <v>1445200</v>
      </c>
      <c r="I22" s="228"/>
      <c r="J22" s="229"/>
      <c r="L22" s="131">
        <f>(CEILING(INT(H21/50),2))*50</f>
        <v>1445200</v>
      </c>
    </row>
    <row r="23" spans="1:12" s="131" customFormat="1" ht="25.5" customHeight="1">
      <c r="B23" s="230"/>
      <c r="C23" s="377" t="str">
        <f>BAHTTEXT(H22)</f>
        <v>หนึ่งล้านสี่แสนสี่หมื่นห้าพันสองร้อยบาทถ้วน</v>
      </c>
      <c r="D23" s="377"/>
      <c r="E23" s="377"/>
      <c r="F23" s="377"/>
      <c r="G23" s="378"/>
      <c r="H23" s="234"/>
      <c r="I23" s="234"/>
      <c r="J23" s="235"/>
      <c r="L23" s="236"/>
    </row>
    <row r="24" spans="1:12" s="131" customFormat="1" ht="25.5" customHeight="1">
      <c r="B24" s="230"/>
      <c r="C24" s="231"/>
      <c r="D24" s="232"/>
      <c r="E24" s="233"/>
      <c r="F24" s="362"/>
      <c r="G24" s="363"/>
      <c r="H24" s="234"/>
      <c r="I24" s="234"/>
      <c r="J24" s="235"/>
      <c r="L24" s="236"/>
    </row>
    <row r="25" spans="1:12" ht="12.75" customHeight="1">
      <c r="B25" s="237"/>
      <c r="C25" s="237"/>
      <c r="D25" s="238"/>
      <c r="E25" s="238"/>
      <c r="F25" s="238"/>
      <c r="G25" s="238"/>
      <c r="H25" s="239"/>
      <c r="I25" s="238"/>
    </row>
    <row r="26" spans="1:12" s="131" customFormat="1" ht="22.5" customHeight="1">
      <c r="B26" s="240"/>
      <c r="C26" s="241"/>
      <c r="D26" s="241"/>
      <c r="E26" s="242" t="s">
        <v>3</v>
      </c>
      <c r="F26" s="242" t="s">
        <v>3</v>
      </c>
      <c r="G26" s="240"/>
      <c r="H26" s="240"/>
      <c r="I26" s="243"/>
    </row>
    <row r="27" spans="1:12" s="355" customFormat="1" ht="21" customHeight="1">
      <c r="A27" s="354"/>
      <c r="B27" s="354" t="s">
        <v>197</v>
      </c>
      <c r="C27" s="354"/>
      <c r="D27" s="354"/>
      <c r="E27" s="354"/>
      <c r="F27" s="354"/>
      <c r="G27" s="354"/>
      <c r="H27" s="354"/>
      <c r="I27" s="354"/>
    </row>
    <row r="28" spans="1:12" s="355" customFormat="1" ht="21" customHeight="1">
      <c r="B28" s="354"/>
      <c r="C28" s="356"/>
      <c r="D28" s="356"/>
      <c r="E28" s="354"/>
      <c r="F28" s="354"/>
      <c r="G28" s="357"/>
      <c r="H28" s="357"/>
      <c r="I28" s="358"/>
    </row>
    <row r="29" spans="1:12" s="355" customFormat="1" ht="21" customHeight="1">
      <c r="B29" s="359" t="s">
        <v>194</v>
      </c>
      <c r="C29" s="359"/>
      <c r="D29" s="359"/>
      <c r="E29" s="359"/>
      <c r="F29" s="359"/>
      <c r="G29" s="359"/>
      <c r="H29" s="359"/>
      <c r="I29" s="360"/>
    </row>
    <row r="30" spans="1:12" s="355" customFormat="1" ht="21" customHeight="1">
      <c r="B30" s="359" t="s">
        <v>198</v>
      </c>
      <c r="C30" s="359"/>
      <c r="D30" s="359"/>
      <c r="E30" s="359"/>
      <c r="F30" s="359"/>
      <c r="G30" s="359"/>
      <c r="H30" s="359"/>
      <c r="I30" s="361"/>
    </row>
    <row r="31" spans="1:12" s="355" customFormat="1" ht="21" customHeight="1">
      <c r="B31" s="359" t="s">
        <v>195</v>
      </c>
      <c r="C31" s="359"/>
      <c r="D31" s="359"/>
      <c r="E31" s="359"/>
      <c r="F31" s="359"/>
      <c r="G31" s="359"/>
      <c r="H31" s="359"/>
      <c r="I31" s="360"/>
    </row>
    <row r="32" spans="1:12" s="355" customFormat="1" ht="21" customHeight="1">
      <c r="B32" s="359" t="s">
        <v>199</v>
      </c>
      <c r="C32" s="359"/>
      <c r="D32" s="359"/>
      <c r="E32" s="359"/>
      <c r="F32" s="359"/>
      <c r="G32" s="359"/>
      <c r="H32" s="359"/>
      <c r="I32" s="361"/>
    </row>
    <row r="33" spans="2:9" s="355" customFormat="1" ht="21" customHeight="1">
      <c r="B33" s="359" t="s">
        <v>195</v>
      </c>
      <c r="C33" s="359"/>
      <c r="D33" s="359"/>
      <c r="E33" s="359"/>
      <c r="F33" s="359"/>
      <c r="G33" s="359"/>
      <c r="H33" s="359"/>
      <c r="I33" s="360"/>
    </row>
    <row r="34" spans="2:9" s="355" customFormat="1" ht="21" customHeight="1">
      <c r="B34" s="359" t="s">
        <v>196</v>
      </c>
      <c r="C34" s="359"/>
      <c r="D34" s="359"/>
      <c r="E34" s="359"/>
      <c r="F34" s="359"/>
      <c r="G34" s="359"/>
      <c r="H34" s="359"/>
      <c r="I34" s="361"/>
    </row>
    <row r="35" spans="2:9" s="131" customFormat="1" ht="22.5" customHeight="1">
      <c r="B35" s="241"/>
      <c r="C35" s="241"/>
      <c r="D35" s="241"/>
      <c r="E35" s="245"/>
      <c r="F35" s="241"/>
      <c r="G35" s="244"/>
      <c r="H35" s="245"/>
      <c r="I35" s="246"/>
    </row>
    <row r="36" spans="2:9" s="131" customFormat="1" ht="22.5" customHeight="1">
      <c r="B36" s="244"/>
      <c r="C36" s="241"/>
      <c r="D36" s="241"/>
      <c r="E36" s="245"/>
      <c r="F36" s="241"/>
      <c r="G36" s="241"/>
    </row>
    <row r="37" spans="2:9" s="131" customFormat="1" ht="20.25" customHeight="1">
      <c r="B37" s="244"/>
      <c r="C37" s="242"/>
      <c r="D37" s="241"/>
      <c r="E37" s="241"/>
      <c r="F37" s="241"/>
      <c r="G37" s="241"/>
      <c r="H37" s="46"/>
    </row>
    <row r="38" spans="2:9" s="131" customFormat="1" ht="20.25" customHeight="1">
      <c r="B38" s="244"/>
      <c r="D38" s="241"/>
      <c r="E38" s="241"/>
      <c r="F38" s="241"/>
      <c r="G38" s="247"/>
      <c r="H38" s="46"/>
    </row>
    <row r="39" spans="2:9" s="131" customFormat="1" ht="20.25" customHeight="1">
      <c r="B39" s="244"/>
      <c r="C39" s="242"/>
      <c r="D39" s="241"/>
      <c r="E39" s="241"/>
      <c r="F39" s="241"/>
      <c r="G39" s="241"/>
      <c r="H39" s="46"/>
    </row>
    <row r="40" spans="2:9" s="131" customFormat="1" ht="20.25" customHeight="1">
      <c r="B40" s="244"/>
      <c r="D40" s="241"/>
      <c r="E40" s="241"/>
      <c r="F40" s="241"/>
      <c r="G40" s="247"/>
      <c r="H40" s="46"/>
    </row>
    <row r="41" spans="2:9" s="131" customFormat="1"/>
    <row r="42" spans="2:9" s="131" customFormat="1"/>
    <row r="43" spans="2:9" s="131" customFormat="1"/>
  </sheetData>
  <mergeCells count="7">
    <mergeCell ref="F24:G24"/>
    <mergeCell ref="B1:J1"/>
    <mergeCell ref="B13:B14"/>
    <mergeCell ref="C13:G14"/>
    <mergeCell ref="H13:I13"/>
    <mergeCell ref="F16:G16"/>
    <mergeCell ref="C23:G23"/>
  </mergeCells>
  <phoneticPr fontId="2" type="noConversion"/>
  <pageMargins left="0.23" right="0.24" top="0.53" bottom="0.42" header="0.39" footer="0.33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15"/>
  </sheetPr>
  <dimension ref="B1:G38"/>
  <sheetViews>
    <sheetView view="pageBreakPreview" zoomScale="90" workbookViewId="0">
      <selection activeCell="D24" sqref="D24"/>
    </sheetView>
  </sheetViews>
  <sheetFormatPr defaultColWidth="9.125" defaultRowHeight="18"/>
  <cols>
    <col min="1" max="1" width="8" style="249" customWidth="1"/>
    <col min="2" max="2" width="6.125" style="249" customWidth="1"/>
    <col min="3" max="3" width="9.625" style="249" customWidth="1"/>
    <col min="4" max="4" width="56.375" style="249" customWidth="1"/>
    <col min="5" max="6" width="16" style="249" customWidth="1"/>
    <col min="7" max="7" width="13.125" style="249" customWidth="1"/>
    <col min="8" max="16384" width="9.125" style="249"/>
  </cols>
  <sheetData>
    <row r="1" spans="2:7" ht="36" customHeight="1">
      <c r="B1" s="383" t="s">
        <v>50</v>
      </c>
      <c r="C1" s="383"/>
      <c r="D1" s="383"/>
      <c r="E1" s="383"/>
      <c r="F1" s="383"/>
      <c r="G1" s="383"/>
    </row>
    <row r="2" spans="2:7" ht="21.9" customHeight="1">
      <c r="B2" s="250" t="s">
        <v>1</v>
      </c>
      <c r="C2" s="251"/>
      <c r="D2" s="252" t="str">
        <f>Boq!D2</f>
        <v>รั้วพร้อมป้ายชื่อสำนักงานสาธารณสุขอำเภอเถิน</v>
      </c>
      <c r="E2" s="253"/>
      <c r="F2" s="386">
        <f>Boq!J2</f>
        <v>0</v>
      </c>
      <c r="G2" s="387"/>
    </row>
    <row r="3" spans="2:7" ht="21.9" customHeight="1">
      <c r="B3" s="254" t="s">
        <v>2</v>
      </c>
      <c r="C3" s="255"/>
      <c r="D3" s="256" t="str">
        <f>Boq!D3</f>
        <v>สำนักงานสาธารณสุขอำเภอเถิน อำเภอเถิน จังหวัดลำปาง</v>
      </c>
      <c r="E3" s="257" t="s">
        <v>38</v>
      </c>
      <c r="F3" s="384" t="str">
        <f>Boq!J3</f>
        <v xml:space="preserve"> -</v>
      </c>
      <c r="G3" s="385"/>
    </row>
    <row r="4" spans="2:7" ht="21.9" customHeight="1">
      <c r="B4" s="258" t="s">
        <v>11</v>
      </c>
      <c r="C4" s="390" t="s">
        <v>15</v>
      </c>
      <c r="D4" s="391"/>
      <c r="E4" s="388" t="s">
        <v>31</v>
      </c>
      <c r="F4" s="389"/>
      <c r="G4" s="258" t="s">
        <v>12</v>
      </c>
    </row>
    <row r="5" spans="2:7" ht="21.9" customHeight="1">
      <c r="B5" s="259" t="s">
        <v>3</v>
      </c>
      <c r="C5" s="260" t="s">
        <v>3</v>
      </c>
      <c r="D5" s="260" t="s">
        <v>3</v>
      </c>
      <c r="E5" s="261" t="s">
        <v>37</v>
      </c>
      <c r="F5" s="261" t="s">
        <v>63</v>
      </c>
      <c r="G5" s="259" t="s">
        <v>3</v>
      </c>
    </row>
    <row r="6" spans="2:7" ht="21.9" customHeight="1">
      <c r="B6" s="262"/>
      <c r="C6" s="379" t="s">
        <v>51</v>
      </c>
      <c r="D6" s="380"/>
      <c r="E6" s="263"/>
      <c r="F6" s="264"/>
      <c r="G6" s="265" t="s">
        <v>3</v>
      </c>
    </row>
    <row r="7" spans="2:7" ht="21.9" customHeight="1">
      <c r="B7" s="266">
        <v>1</v>
      </c>
      <c r="C7" s="267" t="s">
        <v>99</v>
      </c>
      <c r="D7" s="267"/>
      <c r="E7" s="268"/>
      <c r="F7" s="269"/>
      <c r="G7" s="270" t="s">
        <v>3</v>
      </c>
    </row>
    <row r="8" spans="2:7" ht="21.9" customHeight="1">
      <c r="B8" s="266"/>
      <c r="C8" s="271" t="s">
        <v>52</v>
      </c>
      <c r="D8" s="267"/>
      <c r="E8" s="268"/>
      <c r="F8" s="269"/>
      <c r="G8" s="270"/>
    </row>
    <row r="9" spans="2:7" ht="21.9" customHeight="1">
      <c r="B9" s="266" t="s">
        <v>3</v>
      </c>
      <c r="C9" s="272"/>
      <c r="D9" s="267" t="str">
        <f>Boq!C11</f>
        <v>งานรั้วด้านหน้า(ยาวประมาณ 25.50 ม.) และประตูรั้ว(2 ชุด)</v>
      </c>
      <c r="E9" s="268">
        <f>Boq!K65</f>
        <v>270706.696</v>
      </c>
      <c r="F9" s="273"/>
      <c r="G9" s="270" t="s">
        <v>3</v>
      </c>
    </row>
    <row r="10" spans="2:7" ht="21.9" customHeight="1">
      <c r="B10" s="266" t="s">
        <v>3</v>
      </c>
      <c r="C10" s="267"/>
      <c r="D10" s="267" t="str">
        <f>Boq!C89</f>
        <v>งานป้ายชื่อ</v>
      </c>
      <c r="E10" s="268">
        <f>Boq!K154</f>
        <v>191535</v>
      </c>
      <c r="F10" s="269"/>
      <c r="G10" s="270" t="s">
        <v>3</v>
      </c>
    </row>
    <row r="11" spans="2:7" ht="21.9" customHeight="1">
      <c r="B11" s="266"/>
      <c r="C11" s="276"/>
      <c r="D11" s="275" t="str">
        <f>Boq!C173</f>
        <v>งานรั้วเหล็กโปร่ง</v>
      </c>
      <c r="E11" s="268">
        <f>Boq!K184</f>
        <v>335300</v>
      </c>
      <c r="F11" s="273"/>
      <c r="G11" s="270"/>
    </row>
    <row r="12" spans="2:7" ht="21.9" customHeight="1">
      <c r="B12" s="266"/>
      <c r="C12" s="276"/>
      <c r="D12" s="275" t="str">
        <f>Boq!C215</f>
        <v>งานรั้วบล็อคทึบ</v>
      </c>
      <c r="E12" s="268">
        <f>Boq!K233</f>
        <v>308639.91399999999</v>
      </c>
      <c r="F12" s="273"/>
      <c r="G12" s="270"/>
    </row>
    <row r="13" spans="2:7" ht="21.9" customHeight="1">
      <c r="B13" s="266"/>
      <c r="C13" s="276"/>
      <c r="D13" s="275"/>
      <c r="E13" s="268"/>
      <c r="F13" s="273"/>
      <c r="G13" s="270"/>
    </row>
    <row r="14" spans="2:7" ht="21.9" customHeight="1">
      <c r="B14" s="266"/>
      <c r="C14" s="276"/>
      <c r="D14" s="275"/>
      <c r="E14" s="268"/>
      <c r="F14" s="273"/>
      <c r="G14" s="270"/>
    </row>
    <row r="15" spans="2:7" ht="21.9" customHeight="1">
      <c r="B15" s="266" t="s">
        <v>3</v>
      </c>
      <c r="C15" s="267"/>
      <c r="D15" s="267"/>
      <c r="E15" s="268"/>
      <c r="F15" s="269"/>
      <c r="G15" s="270" t="s">
        <v>53</v>
      </c>
    </row>
    <row r="16" spans="2:7" ht="21.9" customHeight="1">
      <c r="B16" s="266"/>
      <c r="C16" s="274"/>
      <c r="D16" s="275"/>
      <c r="E16" s="268"/>
      <c r="F16" s="273"/>
      <c r="G16" s="270"/>
    </row>
    <row r="17" spans="2:7" ht="21.9" customHeight="1">
      <c r="B17" s="288"/>
      <c r="C17" s="308"/>
      <c r="D17" s="308"/>
      <c r="E17" s="309"/>
      <c r="F17" s="292"/>
      <c r="G17" s="293"/>
    </row>
    <row r="18" spans="2:7" ht="21.9" customHeight="1">
      <c r="B18" s="307"/>
      <c r="C18" s="308"/>
      <c r="D18" s="308"/>
      <c r="E18" s="309"/>
      <c r="F18" s="310"/>
      <c r="G18" s="311"/>
    </row>
    <row r="19" spans="2:7" ht="21.9" customHeight="1">
      <c r="B19" s="282" t="s">
        <v>3</v>
      </c>
      <c r="C19" s="283" t="s">
        <v>3</v>
      </c>
      <c r="D19" s="284" t="s">
        <v>54</v>
      </c>
      <c r="E19" s="285">
        <f>SUM(E9:E18)</f>
        <v>1106181.6099999999</v>
      </c>
      <c r="F19" s="286">
        <f>SUM(F9:F18)</f>
        <v>0</v>
      </c>
      <c r="G19" s="287" t="s">
        <v>3</v>
      </c>
    </row>
    <row r="20" spans="2:7" ht="21.9" customHeight="1">
      <c r="B20" s="266">
        <v>2</v>
      </c>
      <c r="C20" s="267" t="s">
        <v>100</v>
      </c>
      <c r="D20" s="267"/>
      <c r="E20" s="268"/>
      <c r="F20" s="269"/>
      <c r="G20" s="270" t="s">
        <v>53</v>
      </c>
    </row>
    <row r="21" spans="2:7" ht="21.9" customHeight="1">
      <c r="B21" s="266"/>
      <c r="C21" s="271" t="s">
        <v>52</v>
      </c>
      <c r="D21" s="267"/>
      <c r="E21" s="268"/>
      <c r="F21" s="269"/>
      <c r="G21" s="270"/>
    </row>
    <row r="22" spans="2:7" ht="21.9" customHeight="1">
      <c r="B22" s="266" t="s">
        <v>3</v>
      </c>
      <c r="C22" s="272">
        <v>2.1</v>
      </c>
      <c r="D22" s="267" t="s">
        <v>55</v>
      </c>
      <c r="E22" s="268">
        <v>0</v>
      </c>
      <c r="F22" s="269">
        <v>0</v>
      </c>
      <c r="G22" s="270" t="s">
        <v>3</v>
      </c>
    </row>
    <row r="23" spans="2:7" ht="21.9" customHeight="1">
      <c r="B23" s="266" t="s">
        <v>53</v>
      </c>
      <c r="C23" s="267">
        <v>2.2000000000000002</v>
      </c>
      <c r="D23" s="267" t="s">
        <v>40</v>
      </c>
      <c r="E23" s="268">
        <v>0</v>
      </c>
      <c r="F23" s="269">
        <v>0</v>
      </c>
      <c r="G23" s="270" t="s">
        <v>3</v>
      </c>
    </row>
    <row r="24" spans="2:7" ht="21.9" customHeight="1">
      <c r="B24" s="266" t="s">
        <v>3</v>
      </c>
      <c r="C24" s="272">
        <v>2.2999999999999998</v>
      </c>
      <c r="D24" s="267" t="s">
        <v>56</v>
      </c>
      <c r="E24" s="268"/>
      <c r="F24" s="269"/>
      <c r="G24" s="270" t="s">
        <v>53</v>
      </c>
    </row>
    <row r="25" spans="2:7" ht="21.9" customHeight="1">
      <c r="B25" s="288"/>
      <c r="C25" s="289"/>
      <c r="D25" s="290" t="s">
        <v>86</v>
      </c>
      <c r="E25" s="291">
        <v>0</v>
      </c>
      <c r="F25" s="292">
        <v>0</v>
      </c>
      <c r="G25" s="293"/>
    </row>
    <row r="26" spans="2:7" ht="21.9" customHeight="1">
      <c r="B26" s="277"/>
      <c r="C26" s="294"/>
      <c r="D26" s="278"/>
      <c r="E26" s="279"/>
      <c r="F26" s="280"/>
      <c r="G26" s="281"/>
    </row>
    <row r="27" spans="2:7" ht="21.9" customHeight="1">
      <c r="B27" s="282" t="s">
        <v>3</v>
      </c>
      <c r="C27" s="295" t="s">
        <v>3</v>
      </c>
      <c r="D27" s="284" t="s">
        <v>57</v>
      </c>
      <c r="E27" s="285">
        <f>SUM(E20:E26)</f>
        <v>0</v>
      </c>
      <c r="F27" s="286">
        <f>SUM(F20:F26)</f>
        <v>0</v>
      </c>
      <c r="G27" s="287" t="s">
        <v>3</v>
      </c>
    </row>
    <row r="28" spans="2:7" ht="21.9" customHeight="1">
      <c r="B28" s="266">
        <v>3</v>
      </c>
      <c r="C28" s="267" t="s">
        <v>101</v>
      </c>
      <c r="D28" s="267"/>
      <c r="E28" s="296"/>
      <c r="F28" s="297"/>
      <c r="G28" s="270" t="s">
        <v>3</v>
      </c>
    </row>
    <row r="29" spans="2:7" ht="21.9" customHeight="1">
      <c r="B29" s="266"/>
      <c r="C29" s="271" t="s">
        <v>52</v>
      </c>
      <c r="D29" s="267"/>
      <c r="E29" s="296"/>
      <c r="F29" s="297"/>
      <c r="G29" s="270"/>
    </row>
    <row r="30" spans="2:7" ht="21.9" customHeight="1">
      <c r="B30" s="298"/>
      <c r="C30" s="272">
        <v>3.1</v>
      </c>
      <c r="D30" s="267" t="s">
        <v>58</v>
      </c>
      <c r="E30" s="296"/>
      <c r="F30" s="297"/>
      <c r="G30" s="270" t="s">
        <v>3</v>
      </c>
    </row>
    <row r="31" spans="2:7" ht="21.9" customHeight="1">
      <c r="B31" s="299"/>
      <c r="C31" s="294"/>
      <c r="D31" s="278"/>
      <c r="E31" s="300"/>
      <c r="F31" s="301"/>
      <c r="G31" s="281"/>
    </row>
    <row r="32" spans="2:7" ht="21.9" customHeight="1">
      <c r="B32" s="282" t="s">
        <v>3</v>
      </c>
      <c r="C32" s="283" t="s">
        <v>3</v>
      </c>
      <c r="D32" s="284" t="s">
        <v>59</v>
      </c>
      <c r="E32" s="285">
        <f>SUM(E28:E31)</f>
        <v>0</v>
      </c>
      <c r="F32" s="286">
        <f>SUM(F28:F31)</f>
        <v>0</v>
      </c>
      <c r="G32" s="287" t="s">
        <v>3</v>
      </c>
    </row>
    <row r="33" spans="2:7" ht="21.9" customHeight="1">
      <c r="B33" s="266">
        <v>4</v>
      </c>
      <c r="C33" s="267" t="s">
        <v>102</v>
      </c>
      <c r="D33" s="267"/>
      <c r="E33" s="296"/>
      <c r="F33" s="297"/>
      <c r="G33" s="270" t="s">
        <v>3</v>
      </c>
    </row>
    <row r="34" spans="2:7" ht="21.9" customHeight="1">
      <c r="B34" s="266"/>
      <c r="C34" s="271" t="s">
        <v>52</v>
      </c>
      <c r="D34" s="267"/>
      <c r="E34" s="296"/>
      <c r="F34" s="297"/>
      <c r="G34" s="270"/>
    </row>
    <row r="35" spans="2:7" ht="21.9" customHeight="1">
      <c r="B35" s="266" t="s">
        <v>3</v>
      </c>
      <c r="C35" s="272">
        <v>4.0999999999999996</v>
      </c>
      <c r="D35" s="267" t="s">
        <v>60</v>
      </c>
      <c r="E35" s="296"/>
      <c r="F35" s="297"/>
      <c r="G35" s="270" t="s">
        <v>3</v>
      </c>
    </row>
    <row r="36" spans="2:7" ht="21.9" customHeight="1">
      <c r="B36" s="277"/>
      <c r="C36" s="294"/>
      <c r="D36" s="278"/>
      <c r="E36" s="300"/>
      <c r="F36" s="301"/>
      <c r="G36" s="281"/>
    </row>
    <row r="37" spans="2:7" ht="21.9" customHeight="1">
      <c r="B37" s="282" t="s">
        <v>3</v>
      </c>
      <c r="C37" s="283" t="s">
        <v>3</v>
      </c>
      <c r="D37" s="284" t="s">
        <v>61</v>
      </c>
      <c r="E37" s="285">
        <f>SUM(E33:E36)</f>
        <v>0</v>
      </c>
      <c r="F37" s="286">
        <f>SUM(F33:F36)</f>
        <v>0</v>
      </c>
      <c r="G37" s="287" t="s">
        <v>3</v>
      </c>
    </row>
    <row r="38" spans="2:7" ht="21.9" customHeight="1">
      <c r="B38" s="282"/>
      <c r="C38" s="381" t="s">
        <v>62</v>
      </c>
      <c r="D38" s="382"/>
      <c r="E38" s="286">
        <f>SUM(E37,E32,E27,E19)</f>
        <v>1106181.6099999999</v>
      </c>
      <c r="F38" s="286">
        <f>SUM(F37,F32,F27,F19)</f>
        <v>0</v>
      </c>
      <c r="G38" s="302" t="s">
        <v>3</v>
      </c>
    </row>
  </sheetData>
  <mergeCells count="7">
    <mergeCell ref="C6:D6"/>
    <mergeCell ref="C38:D38"/>
    <mergeCell ref="B1:G1"/>
    <mergeCell ref="F3:G3"/>
    <mergeCell ref="F2:G2"/>
    <mergeCell ref="E4:F4"/>
    <mergeCell ref="C4:D4"/>
  </mergeCells>
  <phoneticPr fontId="2" type="noConversion"/>
  <pageMargins left="0.23622047244094491" right="0.15748031496062992" top="0.47244094488188981" bottom="0.35433070866141736" header="0.23622047244094491" footer="0.27559055118110237"/>
  <pageSetup paperSize="9" scale="90" orientation="portrait" r:id="rId1"/>
  <headerFooter alignWithMargins="0">
    <oddHeader>&amp;R&amp;"TH SarabunIT๙,ธรรมดา"&amp;14แผ่นที่ &amp;P / 7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11"/>
  </sheetPr>
  <dimension ref="B1:U253"/>
  <sheetViews>
    <sheetView showGridLines="0" tabSelected="1" view="pageBreakPreview" zoomScaleSheetLayoutView="100" workbookViewId="0">
      <selection activeCell="E6" sqref="E6"/>
    </sheetView>
  </sheetViews>
  <sheetFormatPr defaultColWidth="9.125" defaultRowHeight="23.25" customHeight="1"/>
  <cols>
    <col min="1" max="1" width="4.875" style="46" customWidth="1"/>
    <col min="2" max="2" width="5.875" style="46" customWidth="1"/>
    <col min="3" max="3" width="11.375" style="46" customWidth="1"/>
    <col min="4" max="4" width="34.5" style="46" customWidth="1"/>
    <col min="5" max="5" width="7.625" style="46" customWidth="1"/>
    <col min="6" max="6" width="8.875" style="46" customWidth="1"/>
    <col min="7" max="7" width="9.875" style="123" customWidth="1"/>
    <col min="8" max="8" width="11" style="123" customWidth="1"/>
    <col min="9" max="9" width="10.625" style="123" customWidth="1"/>
    <col min="10" max="10" width="11.875" style="125" customWidth="1"/>
    <col min="11" max="11" width="12.875" style="125" customWidth="1"/>
    <col min="12" max="12" width="14.5" style="46" customWidth="1"/>
    <col min="13" max="13" width="16.5" style="46" customWidth="1"/>
    <col min="14" max="14" width="17.125" style="46" customWidth="1"/>
    <col min="15" max="16" width="8.5" style="46" customWidth="1"/>
    <col min="17" max="17" width="10.875" style="114" customWidth="1"/>
    <col min="18" max="18" width="10.5" style="114" customWidth="1"/>
    <col min="19" max="19" width="10.5" style="125" customWidth="1"/>
    <col min="20" max="20" width="14.5" style="114" customWidth="1"/>
    <col min="21" max="16384" width="9.125" style="46"/>
  </cols>
  <sheetData>
    <row r="1" spans="2:21" ht="23.25" customHeight="1">
      <c r="B1" s="43" t="s">
        <v>0</v>
      </c>
      <c r="C1" s="44"/>
      <c r="D1" s="44"/>
      <c r="E1" s="44"/>
      <c r="F1" s="45"/>
      <c r="G1" s="44"/>
      <c r="H1" s="44"/>
      <c r="I1" s="44"/>
      <c r="J1" s="44"/>
      <c r="K1" s="44"/>
      <c r="Q1" s="46"/>
      <c r="R1" s="46"/>
      <c r="S1" s="46"/>
      <c r="T1" s="46"/>
    </row>
    <row r="2" spans="2:21" ht="23.25" customHeight="1">
      <c r="B2" s="47" t="s">
        <v>1</v>
      </c>
      <c r="C2" s="48"/>
      <c r="D2" s="49" t="s">
        <v>200</v>
      </c>
      <c r="E2" s="49"/>
      <c r="F2" s="50"/>
      <c r="G2" s="50"/>
      <c r="H2" s="50"/>
      <c r="I2" s="51" t="s">
        <v>33</v>
      </c>
      <c r="J2" s="394"/>
      <c r="K2" s="395"/>
      <c r="Q2" s="46"/>
      <c r="R2" s="46"/>
      <c r="S2" s="46"/>
      <c r="T2" s="46"/>
    </row>
    <row r="3" spans="2:21" ht="23.25" customHeight="1">
      <c r="B3" s="47" t="s">
        <v>2</v>
      </c>
      <c r="C3" s="48"/>
      <c r="D3" s="305" t="s">
        <v>138</v>
      </c>
      <c r="E3" s="52"/>
      <c r="F3" s="53"/>
      <c r="G3" s="49"/>
      <c r="H3" s="54"/>
      <c r="I3" s="55" t="s">
        <v>34</v>
      </c>
      <c r="J3" s="392" t="s">
        <v>104</v>
      </c>
      <c r="K3" s="393"/>
      <c r="Q3" s="46"/>
      <c r="R3" s="46"/>
      <c r="S3" s="46"/>
      <c r="T3" s="46"/>
    </row>
    <row r="4" spans="2:21" ht="23.25" customHeight="1">
      <c r="B4" s="56" t="s">
        <v>4</v>
      </c>
      <c r="C4" s="48"/>
      <c r="D4" s="49" t="s">
        <v>103</v>
      </c>
      <c r="E4" s="57" t="s">
        <v>5</v>
      </c>
      <c r="F4" s="50"/>
      <c r="G4" s="58" t="s">
        <v>192</v>
      </c>
      <c r="H4" s="54"/>
      <c r="I4" s="59"/>
      <c r="J4" s="60"/>
      <c r="K4" s="61"/>
      <c r="Q4" s="46"/>
      <c r="R4" s="46"/>
      <c r="S4" s="46"/>
      <c r="T4" s="46"/>
    </row>
    <row r="5" spans="2:21" ht="23.25" customHeight="1">
      <c r="B5" s="56" t="s">
        <v>6</v>
      </c>
      <c r="C5" s="48"/>
      <c r="D5" s="62"/>
      <c r="E5" s="63"/>
      <c r="F5" s="50"/>
      <c r="G5" s="58"/>
      <c r="H5" s="54"/>
      <c r="I5" s="64"/>
      <c r="J5" s="65"/>
      <c r="K5" s="66"/>
      <c r="Q5" s="46"/>
      <c r="R5" s="46"/>
      <c r="S5" s="46"/>
      <c r="T5" s="46"/>
    </row>
    <row r="6" spans="2:21" ht="23.25" customHeight="1">
      <c r="B6" s="56" t="s">
        <v>9</v>
      </c>
      <c r="C6" s="67"/>
      <c r="D6" s="62"/>
      <c r="E6" s="63" t="s">
        <v>3</v>
      </c>
      <c r="F6" s="50"/>
      <c r="G6" s="58" t="s">
        <v>3</v>
      </c>
      <c r="H6" s="54"/>
      <c r="I6" s="64"/>
      <c r="J6" s="68"/>
      <c r="K6" s="66"/>
      <c r="Q6" s="46"/>
      <c r="R6" s="46"/>
      <c r="S6" s="46"/>
      <c r="T6" s="46"/>
    </row>
    <row r="7" spans="2:21" ht="23.25" customHeight="1">
      <c r="B7" s="69"/>
      <c r="C7" s="70"/>
      <c r="D7" s="69"/>
      <c r="E7" s="71"/>
      <c r="F7" s="70"/>
      <c r="G7" s="71"/>
      <c r="H7" s="72"/>
      <c r="I7" s="73"/>
      <c r="J7" s="74"/>
      <c r="K7" s="75"/>
      <c r="Q7" s="46"/>
      <c r="R7" s="46"/>
      <c r="S7" s="46"/>
      <c r="T7" s="46"/>
    </row>
    <row r="8" spans="2:21" ht="23.25" customHeight="1">
      <c r="B8" s="76"/>
      <c r="C8" s="77"/>
      <c r="D8" s="77"/>
      <c r="E8" s="78"/>
      <c r="F8" s="77"/>
      <c r="G8" s="77"/>
      <c r="H8" s="79"/>
      <c r="I8" s="78"/>
      <c r="J8" s="80"/>
      <c r="K8" s="78" t="s">
        <v>3</v>
      </c>
      <c r="Q8" s="46"/>
      <c r="R8" s="46"/>
      <c r="S8" s="46"/>
      <c r="T8" s="46"/>
    </row>
    <row r="9" spans="2:21" ht="23.25" customHeight="1">
      <c r="B9" s="81" t="s">
        <v>11</v>
      </c>
      <c r="C9" s="82" t="s">
        <v>15</v>
      </c>
      <c r="D9" s="82"/>
      <c r="E9" s="81" t="s">
        <v>16</v>
      </c>
      <c r="F9" s="83" t="s">
        <v>17</v>
      </c>
      <c r="G9" s="84" t="s">
        <v>18</v>
      </c>
      <c r="H9" s="85"/>
      <c r="I9" s="86" t="s">
        <v>19</v>
      </c>
      <c r="J9" s="87"/>
      <c r="K9" s="88" t="s">
        <v>20</v>
      </c>
      <c r="Q9" s="46"/>
      <c r="R9" s="46"/>
      <c r="S9" s="46"/>
      <c r="T9" s="46"/>
      <c r="U9" s="89" t="s">
        <v>3</v>
      </c>
    </row>
    <row r="10" spans="2:21" ht="23.25" customHeight="1">
      <c r="B10" s="90" t="s">
        <v>3</v>
      </c>
      <c r="C10" s="91"/>
      <c r="D10" s="91"/>
      <c r="E10" s="90"/>
      <c r="F10" s="91"/>
      <c r="G10" s="92" t="s">
        <v>21</v>
      </c>
      <c r="H10" s="93" t="s">
        <v>22</v>
      </c>
      <c r="I10" s="92" t="s">
        <v>21</v>
      </c>
      <c r="J10" s="93" t="s">
        <v>22</v>
      </c>
      <c r="K10" s="94"/>
      <c r="Q10" s="46"/>
      <c r="R10" s="46"/>
      <c r="S10" s="46"/>
      <c r="T10" s="46"/>
    </row>
    <row r="11" spans="2:21" ht="23.25" customHeight="1">
      <c r="B11" s="325"/>
      <c r="C11" s="329" t="s">
        <v>139</v>
      </c>
      <c r="E11" s="325"/>
      <c r="G11" s="326"/>
      <c r="H11" s="325"/>
      <c r="I11" s="327"/>
      <c r="J11" s="325"/>
      <c r="K11" s="328"/>
      <c r="Q11" s="46"/>
      <c r="R11" s="46"/>
      <c r="S11" s="46"/>
      <c r="T11" s="46"/>
    </row>
    <row r="12" spans="2:21" ht="23.25" customHeight="1">
      <c r="B12" s="95"/>
      <c r="C12" s="96" t="s">
        <v>39</v>
      </c>
      <c r="D12" s="97"/>
      <c r="E12" s="98"/>
      <c r="F12" s="99"/>
      <c r="G12" s="100"/>
      <c r="H12" s="98"/>
      <c r="I12" s="101"/>
      <c r="J12" s="98"/>
      <c r="K12" s="102"/>
      <c r="Q12" s="46"/>
      <c r="R12" s="46"/>
      <c r="S12" s="46"/>
      <c r="T12" s="46"/>
    </row>
    <row r="13" spans="2:21" ht="23.25" customHeight="1">
      <c r="B13" s="95">
        <v>1</v>
      </c>
      <c r="C13" s="96" t="s">
        <v>23</v>
      </c>
      <c r="D13" s="99"/>
      <c r="E13" s="98" t="s">
        <v>24</v>
      </c>
      <c r="F13" s="103">
        <v>41</v>
      </c>
      <c r="G13" s="104">
        <v>0</v>
      </c>
      <c r="H13" s="105">
        <f>+F13*G13</f>
        <v>0</v>
      </c>
      <c r="I13" s="106">
        <v>99</v>
      </c>
      <c r="J13" s="106">
        <f t="shared" ref="J13:J18" si="0">F13*I13</f>
        <v>4059</v>
      </c>
      <c r="K13" s="106">
        <f>(G13+I13)*F13</f>
        <v>4059</v>
      </c>
      <c r="Q13" s="46"/>
      <c r="R13" s="46"/>
      <c r="S13" s="46"/>
      <c r="T13" s="46"/>
    </row>
    <row r="14" spans="2:21" ht="23.25" customHeight="1">
      <c r="B14" s="95">
        <v>2</v>
      </c>
      <c r="C14" s="96" t="s">
        <v>120</v>
      </c>
      <c r="D14" s="99"/>
      <c r="E14" s="98" t="s">
        <v>24</v>
      </c>
      <c r="F14" s="103">
        <v>20</v>
      </c>
      <c r="G14" s="106">
        <v>90</v>
      </c>
      <c r="H14" s="106">
        <f t="shared" ref="H14" si="1">F14*G14</f>
        <v>1800</v>
      </c>
      <c r="I14" s="106">
        <v>20</v>
      </c>
      <c r="J14" s="106">
        <f t="shared" ref="J14" si="2">F14*I14</f>
        <v>400</v>
      </c>
      <c r="K14" s="106">
        <f>(G14+I14)*F14</f>
        <v>2200</v>
      </c>
      <c r="Q14" s="46"/>
      <c r="R14" s="46"/>
      <c r="S14" s="46"/>
      <c r="T14" s="46"/>
    </row>
    <row r="15" spans="2:21" ht="23.25" customHeight="1">
      <c r="B15" s="95">
        <v>3</v>
      </c>
      <c r="C15" s="96" t="s">
        <v>110</v>
      </c>
      <c r="D15" s="99"/>
      <c r="E15" s="98" t="s">
        <v>24</v>
      </c>
      <c r="F15" s="103">
        <v>3</v>
      </c>
      <c r="G15" s="106">
        <v>327</v>
      </c>
      <c r="H15" s="106">
        <f t="shared" ref="H15:H20" si="3">F15*G15</f>
        <v>981</v>
      </c>
      <c r="I15" s="106">
        <v>20</v>
      </c>
      <c r="J15" s="106">
        <f t="shared" si="0"/>
        <v>60</v>
      </c>
      <c r="K15" s="106">
        <f>(G15+I15)*F15</f>
        <v>1041</v>
      </c>
      <c r="Q15" s="46"/>
      <c r="R15" s="46"/>
      <c r="S15" s="46"/>
      <c r="T15" s="46"/>
    </row>
    <row r="16" spans="2:21" ht="23.25" customHeight="1">
      <c r="B16" s="95">
        <v>4</v>
      </c>
      <c r="C16" s="96" t="s">
        <v>25</v>
      </c>
      <c r="D16" s="99"/>
      <c r="E16" s="98" t="s">
        <v>24</v>
      </c>
      <c r="F16" s="103">
        <v>15</v>
      </c>
      <c r="G16" s="107">
        <v>1940</v>
      </c>
      <c r="H16" s="108">
        <f>+G16*F16</f>
        <v>29100</v>
      </c>
      <c r="I16" s="107">
        <v>485</v>
      </c>
      <c r="J16" s="106">
        <f t="shared" si="0"/>
        <v>7275</v>
      </c>
      <c r="K16" s="106">
        <f t="shared" ref="K16:K20" si="4">(G16+I16)*F16</f>
        <v>36375</v>
      </c>
      <c r="Q16" s="46"/>
      <c r="R16" s="46"/>
      <c r="S16" s="46"/>
      <c r="T16" s="46"/>
    </row>
    <row r="17" spans="2:20" ht="23.25" customHeight="1">
      <c r="B17" s="95">
        <v>5</v>
      </c>
      <c r="C17" s="96" t="s">
        <v>35</v>
      </c>
      <c r="D17" s="99" t="s">
        <v>36</v>
      </c>
      <c r="E17" s="98" t="s">
        <v>27</v>
      </c>
      <c r="F17" s="103">
        <v>132</v>
      </c>
      <c r="G17" s="111">
        <v>26.488</v>
      </c>
      <c r="H17" s="106">
        <f t="shared" si="3"/>
        <v>3496.4160000000002</v>
      </c>
      <c r="I17" s="106">
        <v>4</v>
      </c>
      <c r="J17" s="106">
        <f t="shared" si="0"/>
        <v>528</v>
      </c>
      <c r="K17" s="106">
        <f t="shared" si="4"/>
        <v>4024.4160000000002</v>
      </c>
      <c r="Q17" s="46"/>
      <c r="R17" s="46"/>
      <c r="S17" s="46"/>
      <c r="T17" s="46"/>
    </row>
    <row r="18" spans="2:20" ht="23.25" customHeight="1">
      <c r="B18" s="95"/>
      <c r="C18" s="96"/>
      <c r="D18" s="99" t="s">
        <v>105</v>
      </c>
      <c r="E18" s="98" t="s">
        <v>27</v>
      </c>
      <c r="F18" s="103">
        <v>800</v>
      </c>
      <c r="G18" s="111">
        <v>25.388000000000002</v>
      </c>
      <c r="H18" s="106">
        <f t="shared" si="3"/>
        <v>20310.400000000001</v>
      </c>
      <c r="I18" s="106">
        <v>4</v>
      </c>
      <c r="J18" s="106">
        <f t="shared" si="0"/>
        <v>3200</v>
      </c>
      <c r="K18" s="106">
        <f t="shared" si="4"/>
        <v>23510.400000000001</v>
      </c>
      <c r="Q18" s="46"/>
      <c r="R18" s="46"/>
      <c r="S18" s="46"/>
      <c r="T18" s="46"/>
    </row>
    <row r="19" spans="2:20" ht="23.25" customHeight="1">
      <c r="B19" s="95">
        <v>6</v>
      </c>
      <c r="C19" s="96" t="s">
        <v>28</v>
      </c>
      <c r="D19" s="99"/>
      <c r="E19" s="98" t="s">
        <v>27</v>
      </c>
      <c r="F19" s="103">
        <v>12</v>
      </c>
      <c r="G19" s="110">
        <v>42.99</v>
      </c>
      <c r="H19" s="106">
        <f t="shared" ref="H19" si="5">F19*G19</f>
        <v>515.88</v>
      </c>
      <c r="I19" s="109">
        <v>0</v>
      </c>
      <c r="J19" s="105">
        <f>F19*I19</f>
        <v>0</v>
      </c>
      <c r="K19" s="106">
        <f t="shared" ref="K19" si="6">(G19+I19)*F19</f>
        <v>515.88</v>
      </c>
      <c r="Q19" s="46"/>
      <c r="R19" s="46"/>
      <c r="S19" s="46"/>
      <c r="T19" s="46"/>
    </row>
    <row r="20" spans="2:20" ht="23.25" customHeight="1">
      <c r="B20" s="95">
        <v>7</v>
      </c>
      <c r="C20" s="96" t="s">
        <v>111</v>
      </c>
      <c r="D20" s="99"/>
      <c r="E20" s="98" t="s">
        <v>8</v>
      </c>
      <c r="F20" s="103">
        <v>15</v>
      </c>
      <c r="G20" s="106">
        <v>180</v>
      </c>
      <c r="H20" s="106">
        <f t="shared" si="3"/>
        <v>2700</v>
      </c>
      <c r="I20" s="303">
        <v>0</v>
      </c>
      <c r="J20" s="304">
        <f>F20*I20</f>
        <v>0</v>
      </c>
      <c r="K20" s="106">
        <f t="shared" si="4"/>
        <v>2700</v>
      </c>
      <c r="Q20" s="46"/>
      <c r="R20" s="46"/>
      <c r="S20" s="46"/>
      <c r="T20" s="46"/>
    </row>
    <row r="21" spans="2:20" ht="23.25" customHeight="1">
      <c r="B21" s="95">
        <v>8</v>
      </c>
      <c r="C21" s="96" t="s">
        <v>112</v>
      </c>
      <c r="D21" s="99"/>
      <c r="E21" s="98" t="s">
        <v>8</v>
      </c>
      <c r="F21" s="103">
        <v>30</v>
      </c>
      <c r="G21" s="106">
        <v>0</v>
      </c>
      <c r="H21" s="106">
        <f t="shared" ref="H21" si="7">F21*G21</f>
        <v>0</v>
      </c>
      <c r="I21" s="106">
        <v>90</v>
      </c>
      <c r="J21" s="106">
        <f t="shared" ref="J21" si="8">F21*I21</f>
        <v>2700</v>
      </c>
      <c r="K21" s="106">
        <f>(G21+I21)*F21</f>
        <v>2700</v>
      </c>
      <c r="Q21" s="46"/>
      <c r="R21" s="46"/>
      <c r="S21" s="46"/>
      <c r="T21" s="46"/>
    </row>
    <row r="22" spans="2:20" ht="23.25" customHeight="1">
      <c r="B22" s="95">
        <v>9</v>
      </c>
      <c r="C22" s="96" t="s">
        <v>26</v>
      </c>
      <c r="D22" s="99"/>
      <c r="E22" s="98" t="s">
        <v>27</v>
      </c>
      <c r="F22" s="103">
        <v>12</v>
      </c>
      <c r="G22" s="106">
        <v>39</v>
      </c>
      <c r="H22" s="106">
        <f t="shared" ref="H22" si="9">F22*G22</f>
        <v>468</v>
      </c>
      <c r="I22" s="109">
        <v>0</v>
      </c>
      <c r="J22" s="105">
        <f>F22*I22</f>
        <v>0</v>
      </c>
      <c r="K22" s="106">
        <f t="shared" ref="K22" si="10">(G22+I22)*F22</f>
        <v>468</v>
      </c>
      <c r="Q22" s="46"/>
      <c r="R22" s="46"/>
      <c r="S22" s="46"/>
      <c r="T22" s="46"/>
    </row>
    <row r="23" spans="2:20" ht="23.25" customHeight="1">
      <c r="B23" s="95"/>
      <c r="C23" s="96"/>
      <c r="D23" s="99"/>
      <c r="E23" s="98"/>
      <c r="F23" s="103"/>
      <c r="G23" s="106"/>
      <c r="H23" s="106"/>
      <c r="I23" s="109"/>
      <c r="J23" s="105"/>
      <c r="K23" s="106"/>
      <c r="Q23" s="46"/>
      <c r="R23" s="46"/>
      <c r="S23" s="46"/>
      <c r="T23" s="46"/>
    </row>
    <row r="24" spans="2:20" ht="23.25" customHeight="1">
      <c r="B24" s="95"/>
      <c r="C24" s="113" t="s">
        <v>117</v>
      </c>
      <c r="D24" s="97"/>
      <c r="E24" s="98"/>
      <c r="F24" s="103"/>
      <c r="G24" s="106"/>
      <c r="H24" s="106">
        <f>SUM(H13:H23)</f>
        <v>59371.695999999996</v>
      </c>
      <c r="I24" s="106"/>
      <c r="J24" s="106">
        <f>SUM(J13:J23)</f>
        <v>18222</v>
      </c>
      <c r="K24" s="106">
        <f>SUM(K13:K23)</f>
        <v>77593.695999999996</v>
      </c>
      <c r="Q24" s="46"/>
      <c r="R24" s="46"/>
      <c r="S24" s="46"/>
      <c r="T24" s="46"/>
    </row>
    <row r="25" spans="2:20" ht="23.25" customHeight="1">
      <c r="B25" s="95"/>
      <c r="C25" s="112"/>
      <c r="D25" s="99"/>
      <c r="E25" s="98"/>
      <c r="F25" s="103"/>
      <c r="G25" s="106"/>
      <c r="H25" s="106"/>
      <c r="I25" s="106"/>
      <c r="J25" s="106"/>
      <c r="K25" s="106"/>
      <c r="L25" s="114"/>
      <c r="M25" s="114"/>
      <c r="N25" s="114"/>
      <c r="Q25" s="46"/>
      <c r="R25" s="46"/>
      <c r="S25" s="46"/>
      <c r="T25" s="46"/>
    </row>
    <row r="26" spans="2:20" ht="23.25" customHeight="1">
      <c r="B26" s="95"/>
      <c r="C26" s="96" t="s">
        <v>140</v>
      </c>
      <c r="D26" s="97"/>
      <c r="E26" s="98"/>
      <c r="F26" s="103"/>
      <c r="G26" s="106"/>
      <c r="H26" s="106"/>
      <c r="I26" s="106"/>
      <c r="J26" s="106"/>
      <c r="K26" s="127" t="s">
        <v>3</v>
      </c>
      <c r="Q26" s="46"/>
      <c r="R26" s="46"/>
    </row>
    <row r="27" spans="2:20" ht="23.25" customHeight="1">
      <c r="B27" s="95">
        <v>1</v>
      </c>
      <c r="C27" s="96" t="s">
        <v>127</v>
      </c>
      <c r="D27" s="99"/>
      <c r="E27" s="322" t="s">
        <v>113</v>
      </c>
      <c r="F27" s="323">
        <v>39</v>
      </c>
      <c r="G27" s="106">
        <v>520</v>
      </c>
      <c r="H27" s="106">
        <f t="shared" ref="H27" si="11">F27*G27</f>
        <v>20280</v>
      </c>
      <c r="I27" s="106"/>
      <c r="J27" s="106">
        <f t="shared" ref="J27" si="12">F27*I27</f>
        <v>0</v>
      </c>
      <c r="K27" s="106">
        <f t="shared" ref="K27" si="13">(G27+I27)*F27</f>
        <v>20280</v>
      </c>
      <c r="Q27" s="46"/>
      <c r="R27" s="46"/>
    </row>
    <row r="28" spans="2:20" ht="23.25" customHeight="1">
      <c r="B28" s="95">
        <v>2</v>
      </c>
      <c r="C28" s="96" t="s">
        <v>128</v>
      </c>
      <c r="D28" s="99"/>
      <c r="E28" s="98" t="s">
        <v>113</v>
      </c>
      <c r="F28" s="103">
        <v>112</v>
      </c>
      <c r="G28" s="106">
        <v>255</v>
      </c>
      <c r="H28" s="106">
        <f>F28*G28</f>
        <v>28560</v>
      </c>
      <c r="I28" s="109">
        <v>0</v>
      </c>
      <c r="J28" s="105">
        <f t="shared" ref="J28:J31" si="14">F28*I28</f>
        <v>0</v>
      </c>
      <c r="K28" s="106">
        <f>(G28+I28)*F28</f>
        <v>28560</v>
      </c>
      <c r="Q28" s="46"/>
      <c r="R28" s="46"/>
    </row>
    <row r="29" spans="2:20" ht="23.25" customHeight="1">
      <c r="B29" s="95">
        <v>3</v>
      </c>
      <c r="C29" s="96" t="s">
        <v>129</v>
      </c>
      <c r="D29" s="99"/>
      <c r="E29" s="98" t="s">
        <v>30</v>
      </c>
      <c r="F29" s="103">
        <v>6</v>
      </c>
      <c r="G29" s="306">
        <v>220</v>
      </c>
      <c r="H29" s="304">
        <f>+F29*G29</f>
        <v>1320</v>
      </c>
      <c r="I29" s="106">
        <v>1600</v>
      </c>
      <c r="J29" s="106">
        <f t="shared" si="14"/>
        <v>9600</v>
      </c>
      <c r="K29" s="106">
        <f t="shared" ref="K29:K30" si="15">(G29+I29)*F29</f>
        <v>10920</v>
      </c>
      <c r="Q29" s="46"/>
      <c r="R29" s="46"/>
    </row>
    <row r="30" spans="2:20" ht="23.25" customHeight="1">
      <c r="B30" s="95">
        <v>4</v>
      </c>
      <c r="C30" s="96" t="s">
        <v>130</v>
      </c>
      <c r="D30" s="99"/>
      <c r="E30" s="98" t="s">
        <v>30</v>
      </c>
      <c r="F30" s="103">
        <v>2</v>
      </c>
      <c r="G30" s="106">
        <v>26500</v>
      </c>
      <c r="H30" s="106">
        <f t="shared" ref="H30" si="16">F30*G30</f>
        <v>53000</v>
      </c>
      <c r="I30" s="106">
        <v>3500</v>
      </c>
      <c r="J30" s="106">
        <f t="shared" si="14"/>
        <v>7000</v>
      </c>
      <c r="K30" s="106">
        <f t="shared" si="15"/>
        <v>60000</v>
      </c>
      <c r="Q30" s="46"/>
      <c r="R30" s="46"/>
      <c r="S30" s="46"/>
      <c r="T30" s="46"/>
    </row>
    <row r="31" spans="2:20" ht="23.25" customHeight="1">
      <c r="B31" s="95">
        <v>5</v>
      </c>
      <c r="C31" s="96" t="s">
        <v>185</v>
      </c>
      <c r="D31" s="99"/>
      <c r="E31" s="98" t="s">
        <v>30</v>
      </c>
      <c r="F31" s="103">
        <v>6</v>
      </c>
      <c r="G31" s="106">
        <v>850</v>
      </c>
      <c r="H31" s="106">
        <f t="shared" ref="H31" si="17">F31*G31</f>
        <v>5100</v>
      </c>
      <c r="I31" s="106">
        <v>400</v>
      </c>
      <c r="J31" s="106">
        <f t="shared" si="14"/>
        <v>2400</v>
      </c>
      <c r="K31" s="106">
        <f t="shared" ref="K31" si="18">(G31+I31)*F31</f>
        <v>7500</v>
      </c>
      <c r="Q31" s="46"/>
      <c r="R31" s="46"/>
      <c r="S31" s="46"/>
      <c r="T31" s="46"/>
    </row>
    <row r="32" spans="2:20" ht="23.25" customHeight="1">
      <c r="B32" s="95">
        <v>6</v>
      </c>
      <c r="C32" s="96" t="s">
        <v>186</v>
      </c>
      <c r="D32" s="99"/>
      <c r="E32" s="98" t="s">
        <v>30</v>
      </c>
      <c r="F32" s="103">
        <v>2</v>
      </c>
      <c r="G32" s="106">
        <v>2600</v>
      </c>
      <c r="H32" s="106">
        <f t="shared" ref="H32" si="19">F32*G32</f>
        <v>5200</v>
      </c>
      <c r="I32" s="106">
        <v>800</v>
      </c>
      <c r="J32" s="106">
        <f t="shared" ref="J32" si="20">F32*I32</f>
        <v>1600</v>
      </c>
      <c r="K32" s="106">
        <f t="shared" ref="K32" si="21">(G32+I32)*F32</f>
        <v>6800</v>
      </c>
      <c r="Q32" s="46"/>
      <c r="R32" s="46"/>
      <c r="S32" s="46"/>
      <c r="T32" s="46"/>
    </row>
    <row r="33" spans="2:20" ht="23.25" customHeight="1">
      <c r="B33" s="95"/>
      <c r="C33" s="96"/>
      <c r="D33" s="99"/>
      <c r="E33" s="98"/>
      <c r="F33" s="103"/>
      <c r="G33" s="106"/>
      <c r="H33" s="106"/>
      <c r="I33" s="106"/>
      <c r="J33" s="106"/>
      <c r="K33" s="106"/>
      <c r="Q33" s="46"/>
      <c r="R33" s="46"/>
      <c r="S33" s="46"/>
      <c r="T33" s="46"/>
    </row>
    <row r="34" spans="2:20" ht="23.25" customHeight="1">
      <c r="B34" s="95"/>
      <c r="C34" s="113" t="s">
        <v>141</v>
      </c>
      <c r="D34" s="97"/>
      <c r="E34" s="98"/>
      <c r="F34" s="103"/>
      <c r="G34" s="106"/>
      <c r="H34" s="106">
        <f>SUM(H27:H33)</f>
        <v>113460</v>
      </c>
      <c r="I34" s="106"/>
      <c r="J34" s="106">
        <f>SUM(J27:J33)</f>
        <v>20600</v>
      </c>
      <c r="K34" s="106">
        <f>SUM(K27:K33)</f>
        <v>134060</v>
      </c>
      <c r="L34" s="114"/>
      <c r="Q34" s="46"/>
      <c r="R34" s="46"/>
      <c r="S34" s="46"/>
      <c r="T34" s="46"/>
    </row>
    <row r="35" spans="2:20" ht="23.25" customHeight="1">
      <c r="B35" s="317"/>
      <c r="C35" s="318"/>
      <c r="D35" s="324"/>
      <c r="E35" s="319"/>
      <c r="F35" s="320"/>
      <c r="G35" s="321"/>
      <c r="H35" s="321"/>
      <c r="I35" s="321"/>
      <c r="J35" s="321"/>
      <c r="K35" s="321"/>
      <c r="L35" s="114"/>
      <c r="Q35" s="46"/>
      <c r="R35" s="46"/>
      <c r="S35" s="46"/>
      <c r="T35" s="46"/>
    </row>
    <row r="36" spans="2:20" ht="23.25" customHeight="1">
      <c r="B36" s="317"/>
      <c r="C36" s="318"/>
      <c r="D36" s="324"/>
      <c r="E36" s="319"/>
      <c r="F36" s="320"/>
      <c r="G36" s="321"/>
      <c r="H36" s="321"/>
      <c r="I36" s="321"/>
      <c r="J36" s="321"/>
      <c r="K36" s="321"/>
      <c r="L36" s="114"/>
      <c r="Q36" s="46"/>
      <c r="R36" s="46"/>
      <c r="S36" s="46"/>
      <c r="T36" s="46"/>
    </row>
    <row r="37" spans="2:20" ht="23.25" customHeight="1">
      <c r="B37" s="317"/>
      <c r="C37" s="318"/>
      <c r="D37" s="324"/>
      <c r="E37" s="319"/>
      <c r="F37" s="320"/>
      <c r="G37" s="321"/>
      <c r="H37" s="321"/>
      <c r="I37" s="321"/>
      <c r="J37" s="321"/>
      <c r="K37" s="321"/>
      <c r="L37" s="114"/>
      <c r="Q37" s="46"/>
      <c r="R37" s="46"/>
      <c r="S37" s="46"/>
      <c r="T37" s="46"/>
    </row>
    <row r="38" spans="2:20" ht="23.25" customHeight="1">
      <c r="B38" s="317"/>
      <c r="C38" s="318"/>
      <c r="D38" s="324"/>
      <c r="E38" s="319"/>
      <c r="F38" s="320"/>
      <c r="G38" s="321"/>
      <c r="H38" s="321"/>
      <c r="I38" s="321"/>
      <c r="J38" s="321"/>
      <c r="K38" s="321"/>
      <c r="L38" s="114"/>
      <c r="Q38" s="46"/>
      <c r="R38" s="46"/>
      <c r="S38" s="46"/>
      <c r="T38" s="46"/>
    </row>
    <row r="39" spans="2:20" ht="23.25" customHeight="1">
      <c r="B39" s="115"/>
      <c r="C39" s="116"/>
      <c r="D39" s="117"/>
      <c r="E39" s="118"/>
      <c r="F39" s="119"/>
      <c r="G39" s="120"/>
      <c r="H39" s="120"/>
      <c r="I39" s="120"/>
      <c r="J39" s="120"/>
      <c r="K39" s="120"/>
      <c r="Q39" s="46"/>
      <c r="R39" s="46"/>
      <c r="S39" s="46"/>
      <c r="T39" s="46"/>
    </row>
    <row r="40" spans="2:20" ht="23.25" customHeight="1">
      <c r="B40" s="316"/>
      <c r="E40" s="89"/>
      <c r="F40" s="125"/>
      <c r="G40" s="114"/>
      <c r="H40" s="114"/>
      <c r="I40" s="114"/>
      <c r="J40" s="114"/>
      <c r="K40" s="114"/>
      <c r="Q40" s="46"/>
      <c r="R40" s="46"/>
      <c r="S40" s="46"/>
      <c r="T40" s="46"/>
    </row>
    <row r="41" spans="2:20" ht="23.25" customHeight="1">
      <c r="B41" s="316"/>
      <c r="E41" s="89"/>
      <c r="F41" s="125"/>
      <c r="G41" s="114"/>
      <c r="H41" s="114"/>
      <c r="I41" s="114"/>
      <c r="J41" s="114"/>
      <c r="K41" s="114"/>
      <c r="Q41" s="46"/>
      <c r="R41" s="46"/>
      <c r="S41" s="46"/>
      <c r="T41" s="46"/>
    </row>
    <row r="42" spans="2:20" ht="23.25" customHeight="1">
      <c r="B42" s="316"/>
      <c r="E42" s="89"/>
      <c r="F42" s="125"/>
      <c r="G42" s="114"/>
      <c r="H42" s="114"/>
      <c r="I42" s="114"/>
      <c r="J42" s="114"/>
      <c r="K42" s="114"/>
      <c r="Q42" s="46"/>
      <c r="R42" s="46"/>
      <c r="S42" s="46"/>
      <c r="T42" s="46"/>
    </row>
    <row r="43" spans="2:20" ht="23.25" customHeight="1">
      <c r="B43" s="121" t="s">
        <v>13</v>
      </c>
      <c r="C43" s="121"/>
      <c r="D43" s="121" t="str">
        <f>D2</f>
        <v>รั้วพร้อมป้ายชื่อสำนักงานสาธารณสุขอำเภอเถิน</v>
      </c>
      <c r="E43" s="89"/>
      <c r="F43" s="114"/>
      <c r="G43" s="122"/>
      <c r="H43" s="396" t="s">
        <v>119</v>
      </c>
      <c r="I43" s="396"/>
      <c r="J43" s="124"/>
      <c r="Q43" s="46"/>
      <c r="R43" s="46"/>
      <c r="S43" s="46"/>
      <c r="T43" s="46"/>
    </row>
    <row r="44" spans="2:20" ht="23.25" customHeight="1">
      <c r="B44" s="126" t="s">
        <v>14</v>
      </c>
      <c r="C44" s="121"/>
      <c r="D44" s="121" t="str">
        <f>D3</f>
        <v>สำนักงานสาธารณสุขอำเภอเถิน อำเภอเถิน จังหวัดลำปาง</v>
      </c>
      <c r="E44" s="89"/>
      <c r="F44" s="114"/>
      <c r="G44" s="49" t="s">
        <v>87</v>
      </c>
      <c r="H44" s="49"/>
      <c r="I44" s="114"/>
      <c r="J44" s="122"/>
      <c r="Q44" s="46"/>
      <c r="R44" s="46"/>
      <c r="S44" s="46"/>
      <c r="T44" s="46"/>
    </row>
    <row r="45" spans="2:20" ht="23.25" customHeight="1">
      <c r="B45" s="81" t="s">
        <v>11</v>
      </c>
      <c r="C45" s="82" t="s">
        <v>15</v>
      </c>
      <c r="D45" s="82"/>
      <c r="E45" s="81" t="s">
        <v>16</v>
      </c>
      <c r="F45" s="83" t="s">
        <v>17</v>
      </c>
      <c r="G45" s="84" t="s">
        <v>18</v>
      </c>
      <c r="H45" s="85"/>
      <c r="I45" s="86" t="s">
        <v>19</v>
      </c>
      <c r="J45" s="87"/>
      <c r="K45" s="88" t="s">
        <v>20</v>
      </c>
      <c r="Q45" s="46"/>
      <c r="R45" s="46"/>
      <c r="S45" s="46"/>
      <c r="T45" s="46"/>
    </row>
    <row r="46" spans="2:20" ht="23.25" customHeight="1">
      <c r="B46" s="90" t="s">
        <v>3</v>
      </c>
      <c r="C46" s="91"/>
      <c r="D46" s="91"/>
      <c r="E46" s="90"/>
      <c r="F46" s="91"/>
      <c r="G46" s="92" t="s">
        <v>21</v>
      </c>
      <c r="H46" s="93" t="s">
        <v>22</v>
      </c>
      <c r="I46" s="92" t="s">
        <v>21</v>
      </c>
      <c r="J46" s="93" t="s">
        <v>22</v>
      </c>
      <c r="K46" s="94"/>
      <c r="Q46" s="46"/>
      <c r="R46" s="46"/>
      <c r="S46" s="46"/>
      <c r="T46" s="46"/>
    </row>
    <row r="47" spans="2:20" ht="23.25" customHeight="1">
      <c r="B47" s="95"/>
      <c r="C47" s="330"/>
      <c r="D47" s="97"/>
      <c r="E47" s="98"/>
      <c r="F47" s="103"/>
      <c r="G47" s="106"/>
      <c r="H47" s="106"/>
      <c r="I47" s="106"/>
      <c r="J47" s="106"/>
      <c r="K47" s="106"/>
      <c r="L47" s="114"/>
      <c r="Q47" s="46"/>
      <c r="R47" s="46"/>
      <c r="S47" s="46"/>
      <c r="T47" s="46"/>
    </row>
    <row r="48" spans="2:20" ht="23.25" customHeight="1">
      <c r="B48" s="95"/>
      <c r="C48" s="96" t="s">
        <v>116</v>
      </c>
      <c r="D48" s="97"/>
      <c r="E48" s="98"/>
      <c r="F48" s="103"/>
      <c r="G48" s="106"/>
      <c r="H48" s="106"/>
      <c r="I48" s="106"/>
      <c r="J48" s="106"/>
      <c r="K48" s="127" t="s">
        <v>3</v>
      </c>
      <c r="Q48" s="46"/>
      <c r="R48" s="46"/>
      <c r="S48" s="46"/>
      <c r="T48" s="46"/>
    </row>
    <row r="49" spans="2:20" ht="23.25" customHeight="1">
      <c r="B49" s="95">
        <v>1</v>
      </c>
      <c r="C49" s="96" t="s">
        <v>121</v>
      </c>
      <c r="D49" s="99"/>
      <c r="E49" s="98" t="s">
        <v>8</v>
      </c>
      <c r="F49" s="103">
        <v>23</v>
      </c>
      <c r="G49" s="106">
        <v>385</v>
      </c>
      <c r="H49" s="106">
        <f>F49*G49</f>
        <v>8855</v>
      </c>
      <c r="I49" s="106">
        <v>130</v>
      </c>
      <c r="J49" s="106">
        <f>F49*I49</f>
        <v>2990</v>
      </c>
      <c r="K49" s="106">
        <f>(G49+I49)*F49</f>
        <v>11845</v>
      </c>
      <c r="Q49" s="46"/>
      <c r="R49" s="46"/>
    </row>
    <row r="50" spans="2:20" ht="23.25" customHeight="1">
      <c r="B50" s="95">
        <v>2</v>
      </c>
      <c r="C50" s="96" t="s">
        <v>132</v>
      </c>
      <c r="D50" s="99"/>
      <c r="E50" s="98" t="s">
        <v>8</v>
      </c>
      <c r="F50" s="103">
        <v>74</v>
      </c>
      <c r="G50" s="106">
        <v>70</v>
      </c>
      <c r="H50" s="106">
        <f>F50*G50</f>
        <v>5180</v>
      </c>
      <c r="I50" s="106">
        <v>100</v>
      </c>
      <c r="J50" s="106">
        <f>F50*I50</f>
        <v>7400</v>
      </c>
      <c r="K50" s="106">
        <f>(G50+I50)*F50</f>
        <v>12580</v>
      </c>
      <c r="Q50" s="46"/>
      <c r="R50" s="46"/>
    </row>
    <row r="51" spans="2:20" ht="23.25" customHeight="1">
      <c r="B51" s="95">
        <v>3</v>
      </c>
      <c r="C51" s="96" t="s">
        <v>142</v>
      </c>
      <c r="D51" s="99"/>
      <c r="E51" s="98" t="s">
        <v>8</v>
      </c>
      <c r="F51" s="103">
        <v>3</v>
      </c>
      <c r="G51" s="106">
        <v>535</v>
      </c>
      <c r="H51" s="106">
        <f t="shared" ref="H51" si="22">F51*G51</f>
        <v>1605</v>
      </c>
      <c r="I51" s="106">
        <v>180</v>
      </c>
      <c r="J51" s="106">
        <f t="shared" ref="J51:J53" si="23">F51*I51</f>
        <v>540</v>
      </c>
      <c r="K51" s="106">
        <f t="shared" ref="K51:K53" si="24">(G51+I51)*F51</f>
        <v>2145</v>
      </c>
      <c r="Q51" s="46"/>
      <c r="R51" s="46"/>
      <c r="S51" s="46"/>
      <c r="T51" s="46"/>
    </row>
    <row r="52" spans="2:20" ht="23.25" customHeight="1">
      <c r="B52" s="95">
        <v>4</v>
      </c>
      <c r="C52" s="96" t="s">
        <v>114</v>
      </c>
      <c r="D52" s="99"/>
      <c r="E52" s="98" t="s">
        <v>8</v>
      </c>
      <c r="F52" s="103">
        <v>74</v>
      </c>
      <c r="G52" s="306">
        <v>29</v>
      </c>
      <c r="H52" s="304">
        <f>+F52*G52</f>
        <v>2146</v>
      </c>
      <c r="I52" s="106">
        <v>30</v>
      </c>
      <c r="J52" s="106">
        <f t="shared" si="23"/>
        <v>2220</v>
      </c>
      <c r="K52" s="106">
        <f t="shared" si="24"/>
        <v>4366</v>
      </c>
      <c r="Q52" s="46"/>
      <c r="R52" s="46"/>
    </row>
    <row r="53" spans="2:20" ht="23.25" customHeight="1">
      <c r="B53" s="95">
        <v>5</v>
      </c>
      <c r="C53" s="96" t="s">
        <v>115</v>
      </c>
      <c r="D53" s="99"/>
      <c r="E53" s="98" t="s">
        <v>8</v>
      </c>
      <c r="F53" s="103">
        <v>74</v>
      </c>
      <c r="G53" s="106">
        <v>44</v>
      </c>
      <c r="H53" s="106">
        <f t="shared" ref="H53" si="25">F53*G53</f>
        <v>3256</v>
      </c>
      <c r="I53" s="106">
        <v>34</v>
      </c>
      <c r="J53" s="106">
        <f t="shared" si="23"/>
        <v>2516</v>
      </c>
      <c r="K53" s="106">
        <f t="shared" si="24"/>
        <v>5772</v>
      </c>
      <c r="Q53" s="46"/>
      <c r="R53" s="46"/>
      <c r="S53" s="46"/>
      <c r="T53" s="46"/>
    </row>
    <row r="54" spans="2:20" ht="23.25" customHeight="1">
      <c r="B54" s="95" t="s">
        <v>3</v>
      </c>
      <c r="C54" s="96" t="s">
        <v>3</v>
      </c>
      <c r="D54" s="99"/>
      <c r="E54" s="98" t="s">
        <v>3</v>
      </c>
      <c r="F54" s="103"/>
      <c r="G54" s="106"/>
      <c r="H54" s="127" t="s">
        <v>3</v>
      </c>
      <c r="I54" s="106"/>
      <c r="J54" s="127" t="s">
        <v>3</v>
      </c>
      <c r="K54" s="127" t="s">
        <v>3</v>
      </c>
      <c r="Q54" s="46"/>
      <c r="R54" s="46"/>
    </row>
    <row r="55" spans="2:20" ht="23.25" customHeight="1">
      <c r="B55" s="95" t="s">
        <v>3</v>
      </c>
      <c r="C55" s="113" t="s">
        <v>118</v>
      </c>
      <c r="D55" s="97"/>
      <c r="E55" s="98" t="s">
        <v>3</v>
      </c>
      <c r="F55" s="103"/>
      <c r="G55" s="106"/>
      <c r="H55" s="106">
        <f>SUM(H49:H54)</f>
        <v>21042</v>
      </c>
      <c r="I55" s="106"/>
      <c r="J55" s="106">
        <f>SUM(J49:J54)</f>
        <v>15666</v>
      </c>
      <c r="K55" s="106">
        <f>SUM(K49:K54)</f>
        <v>36708</v>
      </c>
      <c r="L55" s="114"/>
      <c r="Q55" s="46"/>
      <c r="R55" s="46"/>
    </row>
    <row r="56" spans="2:20" ht="23.25" customHeight="1">
      <c r="B56" s="95"/>
      <c r="C56" s="113"/>
      <c r="D56" s="97"/>
      <c r="E56" s="98"/>
      <c r="F56" s="103"/>
      <c r="G56" s="106"/>
      <c r="H56" s="106"/>
      <c r="I56" s="106"/>
      <c r="J56" s="106"/>
      <c r="K56" s="106"/>
      <c r="L56" s="114"/>
      <c r="Q56" s="46"/>
      <c r="R56" s="46"/>
    </row>
    <row r="57" spans="2:20" ht="23.25" customHeight="1">
      <c r="B57" s="95"/>
      <c r="C57" s="96" t="s">
        <v>123</v>
      </c>
      <c r="D57" s="97"/>
      <c r="E57" s="98"/>
      <c r="F57" s="103"/>
      <c r="G57" s="106"/>
      <c r="H57" s="106"/>
      <c r="I57" s="106"/>
      <c r="J57" s="106"/>
      <c r="K57" s="106"/>
      <c r="L57" s="114"/>
      <c r="Q57" s="46"/>
      <c r="R57" s="46"/>
    </row>
    <row r="58" spans="2:20" ht="23.25" customHeight="1">
      <c r="B58" s="95">
        <v>1</v>
      </c>
      <c r="C58" s="96" t="s">
        <v>133</v>
      </c>
      <c r="D58" s="129"/>
      <c r="E58" s="98" t="s">
        <v>30</v>
      </c>
      <c r="F58" s="103">
        <v>12</v>
      </c>
      <c r="G58" s="106">
        <v>950</v>
      </c>
      <c r="H58" s="106">
        <f t="shared" ref="H58:H61" si="26">F58*G58</f>
        <v>11400</v>
      </c>
      <c r="I58" s="106">
        <v>135</v>
      </c>
      <c r="J58" s="106">
        <f t="shared" ref="J58:J61" si="27">F58*I58</f>
        <v>1620</v>
      </c>
      <c r="K58" s="106">
        <f t="shared" ref="K58" si="28">(G58+I58)*F58</f>
        <v>13020</v>
      </c>
      <c r="Q58" s="46"/>
      <c r="R58" s="46"/>
    </row>
    <row r="59" spans="2:20" ht="23.25" customHeight="1">
      <c r="B59" s="95">
        <v>2</v>
      </c>
      <c r="C59" s="96" t="s">
        <v>135</v>
      </c>
      <c r="D59" s="128"/>
      <c r="E59" s="98" t="s">
        <v>106</v>
      </c>
      <c r="F59" s="103">
        <v>1</v>
      </c>
      <c r="G59" s="106">
        <v>550</v>
      </c>
      <c r="H59" s="106">
        <f t="shared" si="26"/>
        <v>550</v>
      </c>
      <c r="I59" s="106">
        <v>125</v>
      </c>
      <c r="J59" s="106">
        <f t="shared" si="27"/>
        <v>125</v>
      </c>
      <c r="K59" s="106">
        <f>(G59+I59)*F59</f>
        <v>675</v>
      </c>
      <c r="Q59" s="46"/>
      <c r="R59" s="46"/>
    </row>
    <row r="60" spans="2:20" ht="23.25" customHeight="1">
      <c r="B60" s="95">
        <v>3</v>
      </c>
      <c r="C60" s="96" t="s">
        <v>124</v>
      </c>
      <c r="D60" s="128"/>
      <c r="E60" s="98" t="s">
        <v>125</v>
      </c>
      <c r="F60" s="103">
        <v>12</v>
      </c>
      <c r="G60" s="106">
        <v>300</v>
      </c>
      <c r="H60" s="106">
        <f t="shared" si="26"/>
        <v>3600</v>
      </c>
      <c r="I60" s="106">
        <v>100</v>
      </c>
      <c r="J60" s="106">
        <f t="shared" si="27"/>
        <v>1200</v>
      </c>
      <c r="K60" s="106">
        <f t="shared" ref="K60:K61" si="29">(G60+I60)*F60</f>
        <v>4800</v>
      </c>
      <c r="Q60" s="46"/>
      <c r="R60" s="46"/>
    </row>
    <row r="61" spans="2:20" ht="23.25" customHeight="1">
      <c r="B61" s="95">
        <v>4</v>
      </c>
      <c r="C61" s="96" t="s">
        <v>134</v>
      </c>
      <c r="D61" s="128"/>
      <c r="E61" s="98" t="s">
        <v>106</v>
      </c>
      <c r="F61" s="103">
        <v>1</v>
      </c>
      <c r="G61" s="106">
        <v>3250</v>
      </c>
      <c r="H61" s="106">
        <f t="shared" si="26"/>
        <v>3250</v>
      </c>
      <c r="I61" s="106">
        <v>600</v>
      </c>
      <c r="J61" s="106">
        <f t="shared" si="27"/>
        <v>600</v>
      </c>
      <c r="K61" s="106">
        <f t="shared" si="29"/>
        <v>3850</v>
      </c>
      <c r="Q61" s="46"/>
      <c r="R61" s="46"/>
    </row>
    <row r="62" spans="2:20" ht="23.25" customHeight="1">
      <c r="B62" s="95"/>
      <c r="C62" s="96"/>
      <c r="D62" s="128"/>
      <c r="E62" s="98"/>
      <c r="F62" s="103"/>
      <c r="G62" s="106"/>
      <c r="H62" s="106"/>
      <c r="I62" s="106"/>
      <c r="J62" s="106"/>
      <c r="K62" s="106"/>
      <c r="Q62" s="46"/>
      <c r="R62" s="46"/>
    </row>
    <row r="63" spans="2:20" ht="23.25" customHeight="1">
      <c r="B63" s="95"/>
      <c r="C63" s="113" t="s">
        <v>126</v>
      </c>
      <c r="D63" s="130"/>
      <c r="E63" s="98" t="s">
        <v>3</v>
      </c>
      <c r="F63" s="103"/>
      <c r="G63" s="106"/>
      <c r="H63" s="106">
        <f>SUM(H58:H61)</f>
        <v>18800</v>
      </c>
      <c r="I63" s="106"/>
      <c r="J63" s="106">
        <f>SUM(J58:J61)</f>
        <v>3545</v>
      </c>
      <c r="K63" s="106">
        <f>SUM(K58:K61)</f>
        <v>22345</v>
      </c>
      <c r="L63" s="114"/>
    </row>
    <row r="64" spans="2:20" ht="23.25" customHeight="1">
      <c r="B64" s="95"/>
      <c r="C64" s="96"/>
      <c r="D64" s="97"/>
      <c r="E64" s="98"/>
      <c r="F64" s="103"/>
      <c r="G64" s="106"/>
      <c r="H64" s="106"/>
      <c r="I64" s="106"/>
      <c r="J64" s="106"/>
      <c r="K64" s="127"/>
      <c r="Q64" s="46"/>
      <c r="R64" s="46"/>
    </row>
    <row r="65" spans="2:20" ht="23.25" customHeight="1">
      <c r="B65" s="95"/>
      <c r="C65" s="330" t="s">
        <v>155</v>
      </c>
      <c r="D65" s="99"/>
      <c r="E65" s="98"/>
      <c r="F65" s="103"/>
      <c r="G65" s="106"/>
      <c r="H65" s="106"/>
      <c r="I65" s="106"/>
      <c r="J65" s="106"/>
      <c r="K65" s="106">
        <f>K24+K34+K55+K63</f>
        <v>270706.696</v>
      </c>
      <c r="Q65" s="46"/>
      <c r="R65" s="46"/>
      <c r="S65" s="46"/>
      <c r="T65" s="46"/>
    </row>
    <row r="66" spans="2:20" ht="23.25" customHeight="1">
      <c r="B66" s="95"/>
      <c r="C66" s="96"/>
      <c r="D66" s="99"/>
      <c r="E66" s="98"/>
      <c r="F66" s="103"/>
      <c r="G66" s="106"/>
      <c r="H66" s="106"/>
      <c r="I66" s="106"/>
      <c r="J66" s="106"/>
      <c r="K66" s="106"/>
      <c r="Q66" s="46"/>
      <c r="R66" s="46"/>
      <c r="S66" s="46"/>
      <c r="T66" s="46"/>
    </row>
    <row r="67" spans="2:20" ht="23.25" customHeight="1">
      <c r="B67" s="95"/>
      <c r="C67" s="96"/>
      <c r="D67" s="99"/>
      <c r="E67" s="98"/>
      <c r="F67" s="103"/>
      <c r="G67" s="106"/>
      <c r="H67" s="106"/>
      <c r="I67" s="106"/>
      <c r="J67" s="106"/>
      <c r="K67" s="106"/>
      <c r="Q67" s="46"/>
      <c r="R67" s="46"/>
    </row>
    <row r="68" spans="2:20" ht="23.25" customHeight="1">
      <c r="B68" s="95"/>
      <c r="C68" s="113"/>
      <c r="D68" s="97"/>
      <c r="E68" s="98"/>
      <c r="F68" s="103"/>
      <c r="G68" s="106"/>
      <c r="H68" s="106"/>
      <c r="I68" s="106"/>
      <c r="J68" s="106"/>
      <c r="K68" s="106"/>
      <c r="L68" s="114"/>
      <c r="Q68" s="46"/>
      <c r="R68" s="46"/>
    </row>
    <row r="69" spans="2:20" ht="23.25" customHeight="1">
      <c r="B69" s="95"/>
      <c r="C69" s="113"/>
      <c r="D69" s="97"/>
      <c r="E69" s="98"/>
      <c r="F69" s="103"/>
      <c r="G69" s="106"/>
      <c r="H69" s="106"/>
      <c r="I69" s="106"/>
      <c r="J69" s="106"/>
      <c r="K69" s="106"/>
      <c r="L69" s="114"/>
      <c r="Q69" s="46"/>
      <c r="R69" s="46"/>
    </row>
    <row r="70" spans="2:20" ht="23.25" customHeight="1">
      <c r="B70" s="95"/>
      <c r="C70" s="113"/>
      <c r="D70" s="97"/>
      <c r="E70" s="98"/>
      <c r="F70" s="103"/>
      <c r="G70" s="106"/>
      <c r="H70" s="106"/>
      <c r="I70" s="106"/>
      <c r="J70" s="106"/>
      <c r="K70" s="106"/>
      <c r="L70" s="114"/>
      <c r="Q70" s="46"/>
      <c r="R70" s="46"/>
    </row>
    <row r="71" spans="2:20" ht="23.25" customHeight="1">
      <c r="B71" s="95"/>
      <c r="C71" s="113"/>
      <c r="D71" s="97"/>
      <c r="E71" s="98"/>
      <c r="F71" s="103"/>
      <c r="G71" s="106"/>
      <c r="H71" s="106"/>
      <c r="I71" s="106"/>
      <c r="J71" s="106"/>
      <c r="K71" s="106"/>
      <c r="L71" s="114"/>
      <c r="Q71" s="46"/>
      <c r="R71" s="46"/>
    </row>
    <row r="72" spans="2:20" ht="23.25" customHeight="1">
      <c r="B72" s="95"/>
      <c r="C72" s="113"/>
      <c r="D72" s="97"/>
      <c r="E72" s="98"/>
      <c r="F72" s="103"/>
      <c r="G72" s="106"/>
      <c r="H72" s="106"/>
      <c r="I72" s="106"/>
      <c r="J72" s="106"/>
      <c r="K72" s="106"/>
      <c r="L72" s="114"/>
      <c r="Q72" s="46"/>
      <c r="R72" s="46"/>
    </row>
    <row r="73" spans="2:20" ht="23.25" customHeight="1">
      <c r="B73" s="95"/>
      <c r="C73" s="113"/>
      <c r="D73" s="97"/>
      <c r="E73" s="98"/>
      <c r="F73" s="103"/>
      <c r="G73" s="106"/>
      <c r="H73" s="106"/>
      <c r="I73" s="106"/>
      <c r="J73" s="106"/>
      <c r="K73" s="106"/>
      <c r="L73" s="114"/>
      <c r="Q73" s="46"/>
      <c r="R73" s="46"/>
    </row>
    <row r="74" spans="2:20" ht="23.25" customHeight="1">
      <c r="B74" s="95"/>
      <c r="C74" s="113"/>
      <c r="D74" s="97"/>
      <c r="E74" s="98"/>
      <c r="F74" s="103"/>
      <c r="G74" s="106"/>
      <c r="H74" s="106"/>
      <c r="I74" s="106"/>
      <c r="J74" s="106"/>
      <c r="K74" s="106"/>
      <c r="L74" s="114"/>
      <c r="Q74" s="46"/>
      <c r="R74" s="46"/>
    </row>
    <row r="75" spans="2:20" ht="23.25" customHeight="1">
      <c r="B75" s="95"/>
      <c r="C75" s="113"/>
      <c r="D75" s="97"/>
      <c r="E75" s="98"/>
      <c r="F75" s="103"/>
      <c r="G75" s="106"/>
      <c r="H75" s="106"/>
      <c r="I75" s="106"/>
      <c r="J75" s="106"/>
      <c r="K75" s="106"/>
      <c r="L75" s="114"/>
      <c r="Q75" s="46"/>
      <c r="R75" s="46"/>
    </row>
    <row r="76" spans="2:20" ht="23.25" customHeight="1">
      <c r="B76" s="95"/>
      <c r="C76" s="113"/>
      <c r="D76" s="97"/>
      <c r="E76" s="98"/>
      <c r="F76" s="103"/>
      <c r="G76" s="106"/>
      <c r="H76" s="106"/>
      <c r="I76" s="106"/>
      <c r="J76" s="106"/>
      <c r="K76" s="106"/>
      <c r="L76" s="114"/>
      <c r="Q76" s="46"/>
      <c r="R76" s="46"/>
    </row>
    <row r="77" spans="2:20" ht="23.25" customHeight="1">
      <c r="B77" s="95"/>
      <c r="C77" s="113"/>
      <c r="D77" s="97"/>
      <c r="E77" s="98"/>
      <c r="F77" s="103"/>
      <c r="G77" s="106"/>
      <c r="H77" s="106"/>
      <c r="I77" s="106"/>
      <c r="J77" s="106"/>
      <c r="K77" s="106"/>
      <c r="L77" s="114"/>
      <c r="Q77" s="46"/>
      <c r="R77" s="46"/>
    </row>
    <row r="78" spans="2:20" ht="23.25" customHeight="1">
      <c r="B78" s="95"/>
      <c r="C78" s="113"/>
      <c r="D78" s="97"/>
      <c r="E78" s="98"/>
      <c r="F78" s="103"/>
      <c r="G78" s="106"/>
      <c r="H78" s="106"/>
      <c r="I78" s="106"/>
      <c r="J78" s="106"/>
      <c r="K78" s="106"/>
      <c r="L78" s="114"/>
      <c r="Q78" s="46"/>
      <c r="R78" s="46"/>
    </row>
    <row r="79" spans="2:20" ht="23.25" customHeight="1">
      <c r="B79" s="95"/>
      <c r="C79" s="113"/>
      <c r="D79" s="97"/>
      <c r="E79" s="98"/>
      <c r="F79" s="103"/>
      <c r="G79" s="106"/>
      <c r="H79" s="106"/>
      <c r="I79" s="106"/>
      <c r="J79" s="106"/>
      <c r="K79" s="106"/>
      <c r="L79" s="114"/>
      <c r="Q79" s="46"/>
      <c r="R79" s="46"/>
    </row>
    <row r="80" spans="2:20" ht="23.25" customHeight="1">
      <c r="B80" s="95"/>
      <c r="C80" s="113"/>
      <c r="D80" s="97"/>
      <c r="E80" s="98"/>
      <c r="F80" s="103"/>
      <c r="G80" s="106"/>
      <c r="H80" s="106"/>
      <c r="I80" s="106"/>
      <c r="J80" s="106"/>
      <c r="K80" s="106"/>
      <c r="L80" s="114"/>
      <c r="Q80" s="46"/>
      <c r="R80" s="46"/>
    </row>
    <row r="81" spans="2:20" ht="23.25" customHeight="1">
      <c r="B81" s="95"/>
      <c r="C81" s="113"/>
      <c r="D81" s="97"/>
      <c r="E81" s="98"/>
      <c r="F81" s="103"/>
      <c r="G81" s="106"/>
      <c r="H81" s="106"/>
      <c r="I81" s="106"/>
      <c r="J81" s="106"/>
      <c r="K81" s="106"/>
      <c r="L81" s="114"/>
      <c r="Q81" s="46"/>
      <c r="R81" s="46"/>
    </row>
    <row r="82" spans="2:20" ht="23.25" customHeight="1">
      <c r="B82" s="95"/>
      <c r="C82" s="113"/>
      <c r="D82" s="97"/>
      <c r="E82" s="98"/>
      <c r="F82" s="103"/>
      <c r="G82" s="106"/>
      <c r="H82" s="106"/>
      <c r="I82" s="106"/>
      <c r="J82" s="106"/>
      <c r="K82" s="106"/>
      <c r="L82" s="114"/>
      <c r="Q82" s="46"/>
      <c r="R82" s="46"/>
    </row>
    <row r="83" spans="2:20" ht="23.25" customHeight="1">
      <c r="B83" s="95"/>
      <c r="C83" s="113"/>
      <c r="D83" s="97"/>
      <c r="E83" s="98"/>
      <c r="F83" s="103"/>
      <c r="G83" s="106"/>
      <c r="H83" s="106"/>
      <c r="I83" s="106"/>
      <c r="J83" s="106"/>
      <c r="K83" s="106"/>
      <c r="L83" s="114"/>
      <c r="Q83" s="46"/>
      <c r="R83" s="46"/>
    </row>
    <row r="84" spans="2:20" ht="23.25" customHeight="1">
      <c r="B84" s="95"/>
      <c r="C84" s="113"/>
      <c r="D84" s="97"/>
      <c r="E84" s="98"/>
      <c r="F84" s="103"/>
      <c r="G84" s="106"/>
      <c r="H84" s="106"/>
      <c r="I84" s="106"/>
      <c r="J84" s="106"/>
      <c r="K84" s="106"/>
      <c r="L84" s="114"/>
      <c r="Q84" s="46"/>
      <c r="R84" s="46"/>
    </row>
    <row r="85" spans="2:20" ht="23.25" customHeight="1">
      <c r="B85" s="121" t="s">
        <v>13</v>
      </c>
      <c r="C85" s="121"/>
      <c r="D85" s="121" t="str">
        <f>D2</f>
        <v>รั้วพร้อมป้ายชื่อสำนักงานสาธารณสุขอำเภอเถิน</v>
      </c>
      <c r="E85" s="89"/>
      <c r="F85" s="114"/>
      <c r="G85" s="122"/>
      <c r="H85" s="396" t="s">
        <v>119</v>
      </c>
      <c r="I85" s="396"/>
      <c r="J85" s="124"/>
      <c r="Q85" s="46"/>
      <c r="R85" s="46"/>
      <c r="S85" s="46"/>
      <c r="T85" s="46"/>
    </row>
    <row r="86" spans="2:20" ht="23.25" customHeight="1">
      <c r="B86" s="126" t="s">
        <v>14</v>
      </c>
      <c r="C86" s="121"/>
      <c r="D86" s="121" t="str">
        <f>D3</f>
        <v>สำนักงานสาธารณสุขอำเภอเถิน อำเภอเถิน จังหวัดลำปาง</v>
      </c>
      <c r="E86" s="89"/>
      <c r="F86" s="114"/>
      <c r="G86" s="49" t="s">
        <v>87</v>
      </c>
      <c r="H86" s="49"/>
      <c r="I86" s="114"/>
      <c r="J86" s="122"/>
      <c r="Q86" s="46"/>
      <c r="R86" s="46"/>
      <c r="S86" s="46"/>
      <c r="T86" s="46"/>
    </row>
    <row r="87" spans="2:20" ht="23.25" customHeight="1">
      <c r="B87" s="81" t="s">
        <v>11</v>
      </c>
      <c r="C87" s="82" t="s">
        <v>15</v>
      </c>
      <c r="D87" s="82"/>
      <c r="E87" s="81" t="s">
        <v>16</v>
      </c>
      <c r="F87" s="83" t="s">
        <v>17</v>
      </c>
      <c r="G87" s="84" t="s">
        <v>18</v>
      </c>
      <c r="H87" s="85"/>
      <c r="I87" s="86" t="s">
        <v>19</v>
      </c>
      <c r="J87" s="87"/>
      <c r="K87" s="88" t="s">
        <v>20</v>
      </c>
      <c r="Q87" s="46"/>
      <c r="R87" s="46"/>
      <c r="S87" s="46"/>
      <c r="T87" s="46"/>
    </row>
    <row r="88" spans="2:20" ht="23.25" customHeight="1">
      <c r="B88" s="90" t="s">
        <v>3</v>
      </c>
      <c r="C88" s="91"/>
      <c r="D88" s="91"/>
      <c r="E88" s="90"/>
      <c r="F88" s="91"/>
      <c r="G88" s="92" t="s">
        <v>21</v>
      </c>
      <c r="H88" s="93" t="s">
        <v>22</v>
      </c>
      <c r="I88" s="92" t="s">
        <v>21</v>
      </c>
      <c r="J88" s="93" t="s">
        <v>22</v>
      </c>
      <c r="K88" s="94"/>
      <c r="Q88" s="46"/>
      <c r="R88" s="46"/>
      <c r="S88" s="46"/>
      <c r="T88" s="46"/>
    </row>
    <row r="89" spans="2:20" ht="23.25" customHeight="1">
      <c r="B89" s="95"/>
      <c r="C89" s="330" t="s">
        <v>143</v>
      </c>
      <c r="D89" s="97"/>
      <c r="E89" s="98"/>
      <c r="F89" s="103"/>
      <c r="G89" s="106"/>
      <c r="H89" s="106"/>
      <c r="I89" s="106"/>
      <c r="J89" s="106"/>
      <c r="K89" s="106"/>
      <c r="L89" s="114"/>
      <c r="Q89" s="46"/>
      <c r="R89" s="46"/>
      <c r="S89" s="46"/>
      <c r="T89" s="46"/>
    </row>
    <row r="90" spans="2:20" ht="23.25" customHeight="1">
      <c r="B90" s="95">
        <v>1</v>
      </c>
      <c r="C90" s="96" t="s">
        <v>23</v>
      </c>
      <c r="D90" s="99"/>
      <c r="E90" s="98" t="s">
        <v>24</v>
      </c>
      <c r="F90" s="103">
        <v>13</v>
      </c>
      <c r="G90" s="104">
        <v>0</v>
      </c>
      <c r="H90" s="105">
        <f>+F90*G90</f>
        <v>0</v>
      </c>
      <c r="I90" s="106">
        <v>99</v>
      </c>
      <c r="J90" s="106">
        <f t="shared" ref="J90:J95" si="30">F90*I90</f>
        <v>1287</v>
      </c>
      <c r="K90" s="106">
        <f>(G90+I90)*F90</f>
        <v>1287</v>
      </c>
      <c r="Q90" s="46"/>
      <c r="R90" s="46"/>
      <c r="S90" s="46"/>
      <c r="T90" s="46"/>
    </row>
    <row r="91" spans="2:20" ht="23.25" customHeight="1">
      <c r="B91" s="95">
        <v>2</v>
      </c>
      <c r="C91" s="96" t="s">
        <v>120</v>
      </c>
      <c r="D91" s="99"/>
      <c r="E91" s="98" t="s">
        <v>24</v>
      </c>
      <c r="F91" s="103">
        <v>20</v>
      </c>
      <c r="G91" s="106">
        <v>90</v>
      </c>
      <c r="H91" s="106">
        <f t="shared" ref="H91:H92" si="31">F91*G91</f>
        <v>1800</v>
      </c>
      <c r="I91" s="106">
        <v>20</v>
      </c>
      <c r="J91" s="106">
        <f t="shared" si="30"/>
        <v>400</v>
      </c>
      <c r="K91" s="106">
        <f>(G91+I91)*F91</f>
        <v>2200</v>
      </c>
      <c r="Q91" s="46"/>
      <c r="R91" s="46"/>
      <c r="S91" s="46"/>
      <c r="T91" s="46"/>
    </row>
    <row r="92" spans="2:20" ht="23.25" customHeight="1">
      <c r="B92" s="95">
        <v>3</v>
      </c>
      <c r="C92" s="96" t="s">
        <v>110</v>
      </c>
      <c r="D92" s="99"/>
      <c r="E92" s="98" t="s">
        <v>24</v>
      </c>
      <c r="F92" s="103">
        <v>3</v>
      </c>
      <c r="G92" s="106">
        <v>327</v>
      </c>
      <c r="H92" s="106">
        <f t="shared" si="31"/>
        <v>981</v>
      </c>
      <c r="I92" s="106">
        <v>20</v>
      </c>
      <c r="J92" s="106">
        <f t="shared" si="30"/>
        <v>60</v>
      </c>
      <c r="K92" s="106">
        <f>(G92+I92)*F92</f>
        <v>1041</v>
      </c>
      <c r="Q92" s="46"/>
      <c r="R92" s="46"/>
      <c r="S92" s="46"/>
      <c r="T92" s="46"/>
    </row>
    <row r="93" spans="2:20" ht="23.25" customHeight="1">
      <c r="B93" s="95">
        <v>4</v>
      </c>
      <c r="C93" s="96" t="s">
        <v>25</v>
      </c>
      <c r="D93" s="99"/>
      <c r="E93" s="98" t="s">
        <v>24</v>
      </c>
      <c r="F93" s="103">
        <v>22</v>
      </c>
      <c r="G93" s="107">
        <v>1940</v>
      </c>
      <c r="H93" s="108">
        <f>+G93*F93</f>
        <v>42680</v>
      </c>
      <c r="I93" s="107">
        <v>485</v>
      </c>
      <c r="J93" s="106">
        <f t="shared" si="30"/>
        <v>10670</v>
      </c>
      <c r="K93" s="106">
        <f t="shared" ref="K93:K97" si="32">(G93+I93)*F93</f>
        <v>53350</v>
      </c>
      <c r="Q93" s="46"/>
      <c r="R93" s="46"/>
      <c r="S93" s="46"/>
      <c r="T93" s="46"/>
    </row>
    <row r="94" spans="2:20" ht="23.25" customHeight="1">
      <c r="B94" s="95">
        <v>5</v>
      </c>
      <c r="C94" s="96" t="s">
        <v>35</v>
      </c>
      <c r="D94" s="99" t="s">
        <v>36</v>
      </c>
      <c r="E94" s="98" t="s">
        <v>27</v>
      </c>
      <c r="F94" s="103">
        <v>132</v>
      </c>
      <c r="G94" s="111">
        <v>26.488</v>
      </c>
      <c r="H94" s="106">
        <f t="shared" ref="H94:H100" si="33">F94*G94</f>
        <v>3496.4160000000002</v>
      </c>
      <c r="I94" s="106">
        <v>4</v>
      </c>
      <c r="J94" s="106">
        <f t="shared" si="30"/>
        <v>528</v>
      </c>
      <c r="K94" s="106">
        <f t="shared" si="32"/>
        <v>4024.4160000000002</v>
      </c>
      <c r="Q94" s="46"/>
      <c r="R94" s="46"/>
      <c r="S94" s="46"/>
      <c r="T94" s="46"/>
    </row>
    <row r="95" spans="2:20" ht="23.25" customHeight="1">
      <c r="B95" s="95"/>
      <c r="C95" s="96"/>
      <c r="D95" s="99" t="s">
        <v>105</v>
      </c>
      <c r="E95" s="98" t="s">
        <v>27</v>
      </c>
      <c r="F95" s="103">
        <v>800</v>
      </c>
      <c r="G95" s="111">
        <v>25.388000000000002</v>
      </c>
      <c r="H95" s="106">
        <f t="shared" si="33"/>
        <v>20310.400000000001</v>
      </c>
      <c r="I95" s="106">
        <v>4</v>
      </c>
      <c r="J95" s="106">
        <f t="shared" si="30"/>
        <v>3200</v>
      </c>
      <c r="K95" s="106">
        <f t="shared" si="32"/>
        <v>23510.400000000001</v>
      </c>
      <c r="Q95" s="46"/>
      <c r="R95" s="46"/>
      <c r="S95" s="46"/>
      <c r="T95" s="46"/>
    </row>
    <row r="96" spans="2:20" ht="23.25" customHeight="1">
      <c r="B96" s="95">
        <v>6</v>
      </c>
      <c r="C96" s="96" t="s">
        <v>28</v>
      </c>
      <c r="D96" s="99"/>
      <c r="E96" s="98" t="s">
        <v>27</v>
      </c>
      <c r="F96" s="103">
        <v>12</v>
      </c>
      <c r="G96" s="110">
        <v>42.99</v>
      </c>
      <c r="H96" s="106">
        <f t="shared" si="33"/>
        <v>515.88</v>
      </c>
      <c r="I96" s="109">
        <v>0</v>
      </c>
      <c r="J96" s="105">
        <f>F96*I96</f>
        <v>0</v>
      </c>
      <c r="K96" s="106">
        <f t="shared" si="32"/>
        <v>515.88</v>
      </c>
      <c r="Q96" s="46"/>
      <c r="R96" s="46"/>
      <c r="S96" s="46"/>
      <c r="T96" s="46"/>
    </row>
    <row r="97" spans="2:20" ht="23.25" customHeight="1">
      <c r="B97" s="95">
        <v>7</v>
      </c>
      <c r="C97" s="96" t="s">
        <v>111</v>
      </c>
      <c r="D97" s="99"/>
      <c r="E97" s="98" t="s">
        <v>8</v>
      </c>
      <c r="F97" s="103">
        <v>15</v>
      </c>
      <c r="G97" s="106">
        <v>180</v>
      </c>
      <c r="H97" s="106">
        <f t="shared" si="33"/>
        <v>2700</v>
      </c>
      <c r="I97" s="303">
        <v>0</v>
      </c>
      <c r="J97" s="304">
        <f>F97*I97</f>
        <v>0</v>
      </c>
      <c r="K97" s="106">
        <f t="shared" si="32"/>
        <v>2700</v>
      </c>
      <c r="Q97" s="46"/>
      <c r="R97" s="46"/>
      <c r="S97" s="46"/>
      <c r="T97" s="46"/>
    </row>
    <row r="98" spans="2:20" ht="23.25" customHeight="1">
      <c r="B98" s="95">
        <v>8</v>
      </c>
      <c r="C98" s="96" t="s">
        <v>112</v>
      </c>
      <c r="D98" s="99"/>
      <c r="E98" s="98" t="s">
        <v>8</v>
      </c>
      <c r="F98" s="103">
        <v>30</v>
      </c>
      <c r="G98" s="106">
        <v>0</v>
      </c>
      <c r="H98" s="106">
        <f t="shared" si="33"/>
        <v>0</v>
      </c>
      <c r="I98" s="106">
        <v>90</v>
      </c>
      <c r="J98" s="106">
        <f t="shared" ref="J98:J99" si="34">F98*I98</f>
        <v>2700</v>
      </c>
      <c r="K98" s="106">
        <f>(G98+I98)*F98</f>
        <v>2700</v>
      </c>
      <c r="Q98" s="46"/>
      <c r="R98" s="46"/>
      <c r="S98" s="46"/>
      <c r="T98" s="46"/>
    </row>
    <row r="99" spans="2:20" ht="23.25" customHeight="1">
      <c r="B99" s="95">
        <v>9</v>
      </c>
      <c r="C99" s="96" t="s">
        <v>188</v>
      </c>
      <c r="D99" s="99"/>
      <c r="E99" s="98" t="s">
        <v>8</v>
      </c>
      <c r="F99" s="103">
        <v>12</v>
      </c>
      <c r="G99" s="106">
        <v>45</v>
      </c>
      <c r="H99" s="106">
        <f t="shared" si="33"/>
        <v>540</v>
      </c>
      <c r="I99" s="106">
        <v>5</v>
      </c>
      <c r="J99" s="106">
        <f t="shared" si="34"/>
        <v>60</v>
      </c>
      <c r="K99" s="106">
        <f>(G99+I99)*F99</f>
        <v>600</v>
      </c>
      <c r="Q99" s="46"/>
      <c r="R99" s="46"/>
      <c r="S99" s="46"/>
      <c r="T99" s="46"/>
    </row>
    <row r="100" spans="2:20" ht="23.25" customHeight="1">
      <c r="B100" s="95">
        <v>10</v>
      </c>
      <c r="C100" s="96" t="s">
        <v>26</v>
      </c>
      <c r="D100" s="99"/>
      <c r="E100" s="98" t="s">
        <v>27</v>
      </c>
      <c r="F100" s="103">
        <v>6</v>
      </c>
      <c r="G100" s="106">
        <v>39</v>
      </c>
      <c r="H100" s="106">
        <f t="shared" si="33"/>
        <v>234</v>
      </c>
      <c r="I100" s="109">
        <v>0</v>
      </c>
      <c r="J100" s="105">
        <f>F100*I100</f>
        <v>0</v>
      </c>
      <c r="K100" s="106">
        <f t="shared" ref="K100" si="35">(G100+I100)*F100</f>
        <v>234</v>
      </c>
      <c r="Q100" s="46"/>
      <c r="R100" s="46"/>
      <c r="S100" s="46"/>
      <c r="T100" s="46"/>
    </row>
    <row r="101" spans="2:20" ht="23.25" customHeight="1">
      <c r="B101" s="95"/>
      <c r="C101" s="96"/>
      <c r="D101" s="99"/>
      <c r="E101" s="98"/>
      <c r="F101" s="103"/>
      <c r="G101" s="106"/>
      <c r="H101" s="106"/>
      <c r="I101" s="109"/>
      <c r="J101" s="105"/>
      <c r="K101" s="106"/>
      <c r="Q101" s="46"/>
      <c r="R101" s="46"/>
      <c r="S101" s="46"/>
      <c r="T101" s="46"/>
    </row>
    <row r="102" spans="2:20" ht="23.25" customHeight="1">
      <c r="B102" s="95"/>
      <c r="C102" s="113" t="s">
        <v>117</v>
      </c>
      <c r="D102" s="97"/>
      <c r="E102" s="98"/>
      <c r="F102" s="103"/>
      <c r="G102" s="106"/>
      <c r="H102" s="106">
        <f>SUM(H90:H101)</f>
        <v>73257.695999999996</v>
      </c>
      <c r="I102" s="106"/>
      <c r="J102" s="106">
        <f>SUM(J90:J101)</f>
        <v>18905</v>
      </c>
      <c r="K102" s="106">
        <f>SUM(K90:K101)</f>
        <v>92162.695999999996</v>
      </c>
      <c r="Q102" s="46"/>
      <c r="R102" s="46"/>
      <c r="S102" s="46"/>
      <c r="T102" s="46"/>
    </row>
    <row r="103" spans="2:20" ht="23.25" customHeight="1">
      <c r="B103" s="95"/>
      <c r="C103" s="112"/>
      <c r="D103" s="99"/>
      <c r="E103" s="98"/>
      <c r="F103" s="103"/>
      <c r="G103" s="106"/>
      <c r="H103" s="106"/>
      <c r="I103" s="106"/>
      <c r="J103" s="106"/>
      <c r="K103" s="106"/>
      <c r="L103" s="114"/>
      <c r="M103" s="114"/>
      <c r="N103" s="114"/>
      <c r="Q103" s="46"/>
      <c r="R103" s="46"/>
      <c r="S103" s="46"/>
      <c r="T103" s="46"/>
    </row>
    <row r="104" spans="2:20" ht="23.25" customHeight="1">
      <c r="B104" s="95"/>
      <c r="C104" s="96" t="s">
        <v>146</v>
      </c>
      <c r="D104" s="97"/>
      <c r="E104" s="98"/>
      <c r="F104" s="103"/>
      <c r="G104" s="106"/>
      <c r="H104" s="106"/>
      <c r="I104" s="106"/>
      <c r="J104" s="106"/>
      <c r="K104" s="127" t="s">
        <v>3</v>
      </c>
      <c r="Q104" s="46"/>
      <c r="R104" s="46"/>
    </row>
    <row r="105" spans="2:20" ht="23.25" customHeight="1">
      <c r="B105" s="95">
        <v>1</v>
      </c>
      <c r="C105" s="96" t="s">
        <v>122</v>
      </c>
      <c r="D105" s="99"/>
      <c r="E105" s="322" t="s">
        <v>113</v>
      </c>
      <c r="F105" s="323">
        <v>5</v>
      </c>
      <c r="G105" s="106">
        <v>2350</v>
      </c>
      <c r="H105" s="106">
        <f t="shared" ref="H105:H107" si="36">F105*G105</f>
        <v>11750</v>
      </c>
      <c r="I105" s="106"/>
      <c r="J105" s="106">
        <f t="shared" ref="J105:J110" si="37">F105*I105</f>
        <v>0</v>
      </c>
      <c r="K105" s="106">
        <f t="shared" ref="K105:K107" si="38">(G105+I105)*F105</f>
        <v>11750</v>
      </c>
      <c r="Q105" s="46"/>
      <c r="R105" s="46"/>
    </row>
    <row r="106" spans="2:20" ht="23.25" customHeight="1">
      <c r="B106" s="95">
        <v>2</v>
      </c>
      <c r="C106" s="96" t="s">
        <v>144</v>
      </c>
      <c r="D106" s="99"/>
      <c r="E106" s="322" t="s">
        <v>113</v>
      </c>
      <c r="F106" s="323">
        <v>24</v>
      </c>
      <c r="G106" s="106">
        <v>735</v>
      </c>
      <c r="H106" s="106">
        <f t="shared" si="36"/>
        <v>17640</v>
      </c>
      <c r="I106" s="106"/>
      <c r="J106" s="106">
        <f t="shared" si="37"/>
        <v>0</v>
      </c>
      <c r="K106" s="106">
        <f t="shared" si="38"/>
        <v>17640</v>
      </c>
      <c r="Q106" s="46"/>
      <c r="R106" s="46"/>
    </row>
    <row r="107" spans="2:20" ht="23.25" customHeight="1">
      <c r="B107" s="95">
        <v>3</v>
      </c>
      <c r="C107" s="96" t="s">
        <v>127</v>
      </c>
      <c r="D107" s="99"/>
      <c r="E107" s="322" t="s">
        <v>113</v>
      </c>
      <c r="F107" s="323">
        <v>12</v>
      </c>
      <c r="G107" s="106">
        <v>520</v>
      </c>
      <c r="H107" s="106">
        <f t="shared" si="36"/>
        <v>6240</v>
      </c>
      <c r="I107" s="106"/>
      <c r="J107" s="106">
        <f t="shared" si="37"/>
        <v>0</v>
      </c>
      <c r="K107" s="106">
        <f t="shared" si="38"/>
        <v>6240</v>
      </c>
      <c r="Q107" s="46"/>
      <c r="R107" s="46"/>
    </row>
    <row r="108" spans="2:20" ht="23.25" customHeight="1">
      <c r="B108" s="95">
        <v>4</v>
      </c>
      <c r="C108" s="96" t="s">
        <v>128</v>
      </c>
      <c r="D108" s="99"/>
      <c r="E108" s="98" t="s">
        <v>113</v>
      </c>
      <c r="F108" s="103">
        <v>24</v>
      </c>
      <c r="G108" s="106">
        <v>255</v>
      </c>
      <c r="H108" s="106">
        <f>F108*G108</f>
        <v>6120</v>
      </c>
      <c r="I108" s="109">
        <v>0</v>
      </c>
      <c r="J108" s="105">
        <f t="shared" si="37"/>
        <v>0</v>
      </c>
      <c r="K108" s="106">
        <f>(G108+I108)*F108</f>
        <v>6120</v>
      </c>
      <c r="Q108" s="46"/>
      <c r="R108" s="46"/>
    </row>
    <row r="109" spans="2:20" ht="23.25" customHeight="1">
      <c r="B109" s="95">
        <v>5</v>
      </c>
      <c r="C109" s="96" t="s">
        <v>147</v>
      </c>
      <c r="D109" s="99"/>
      <c r="E109" s="98" t="s">
        <v>106</v>
      </c>
      <c r="F109" s="103">
        <v>1</v>
      </c>
      <c r="G109" s="306">
        <v>2200</v>
      </c>
      <c r="H109" s="304">
        <f>+F109*G109</f>
        <v>2200</v>
      </c>
      <c r="I109" s="106">
        <v>6800</v>
      </c>
      <c r="J109" s="106">
        <f t="shared" si="37"/>
        <v>6800</v>
      </c>
      <c r="K109" s="106">
        <f t="shared" ref="K109:K110" si="39">(G109+I109)*F109</f>
        <v>9000</v>
      </c>
      <c r="Q109" s="46"/>
      <c r="R109" s="46"/>
    </row>
    <row r="110" spans="2:20" ht="23.25" customHeight="1">
      <c r="B110" s="95">
        <v>6</v>
      </c>
      <c r="C110" s="96" t="s">
        <v>131</v>
      </c>
      <c r="D110" s="99"/>
      <c r="E110" s="98" t="s">
        <v>106</v>
      </c>
      <c r="F110" s="103">
        <v>1</v>
      </c>
      <c r="G110" s="106">
        <v>3650</v>
      </c>
      <c r="H110" s="106">
        <f t="shared" ref="H110" si="40">F110*G110</f>
        <v>3650</v>
      </c>
      <c r="I110" s="106">
        <v>1200</v>
      </c>
      <c r="J110" s="106">
        <f t="shared" si="37"/>
        <v>1200</v>
      </c>
      <c r="K110" s="106">
        <f t="shared" si="39"/>
        <v>4850</v>
      </c>
      <c r="Q110" s="46"/>
      <c r="R110" s="46"/>
      <c r="S110" s="46"/>
      <c r="T110" s="46"/>
    </row>
    <row r="111" spans="2:20" ht="23.25" customHeight="1">
      <c r="B111" s="95"/>
      <c r="C111" s="96"/>
      <c r="D111" s="99"/>
      <c r="E111" s="98"/>
      <c r="F111" s="103"/>
      <c r="G111" s="106"/>
      <c r="H111" s="106"/>
      <c r="I111" s="106"/>
      <c r="J111" s="106"/>
      <c r="K111" s="106"/>
      <c r="Q111" s="46"/>
      <c r="R111" s="46"/>
      <c r="S111" s="46"/>
      <c r="T111" s="46"/>
    </row>
    <row r="112" spans="2:20" ht="23.25" customHeight="1">
      <c r="B112" s="95"/>
      <c r="C112" s="113" t="s">
        <v>145</v>
      </c>
      <c r="D112" s="97"/>
      <c r="E112" s="98"/>
      <c r="F112" s="103"/>
      <c r="G112" s="106"/>
      <c r="H112" s="106">
        <f>SUM(H105:H111)</f>
        <v>47600</v>
      </c>
      <c r="I112" s="106"/>
      <c r="J112" s="106">
        <f>SUM(J105:J111)</f>
        <v>8000</v>
      </c>
      <c r="K112" s="106">
        <f>SUM(K105:K111)</f>
        <v>55600</v>
      </c>
      <c r="L112" s="114"/>
      <c r="Q112" s="46"/>
      <c r="R112" s="46"/>
      <c r="S112" s="46"/>
      <c r="T112" s="46"/>
    </row>
    <row r="113" spans="2:20" ht="23.25" customHeight="1">
      <c r="B113" s="95"/>
      <c r="C113" s="113"/>
      <c r="D113" s="97"/>
      <c r="E113" s="98"/>
      <c r="F113" s="103"/>
      <c r="G113" s="106"/>
      <c r="H113" s="106"/>
      <c r="I113" s="106"/>
      <c r="J113" s="106"/>
      <c r="K113" s="106"/>
      <c r="L113" s="114"/>
      <c r="Q113" s="46"/>
      <c r="R113" s="46"/>
    </row>
    <row r="114" spans="2:20" ht="23.25" customHeight="1">
      <c r="B114" s="95"/>
      <c r="C114" s="113"/>
      <c r="D114" s="97"/>
      <c r="E114" s="98"/>
      <c r="F114" s="103"/>
      <c r="G114" s="106"/>
      <c r="H114" s="106"/>
      <c r="I114" s="106"/>
      <c r="J114" s="106"/>
      <c r="K114" s="106"/>
      <c r="L114" s="114"/>
      <c r="Q114" s="46"/>
      <c r="R114" s="46"/>
    </row>
    <row r="115" spans="2:20" ht="23.25" customHeight="1">
      <c r="B115" s="95"/>
      <c r="C115" s="113"/>
      <c r="D115" s="97"/>
      <c r="E115" s="98"/>
      <c r="F115" s="103"/>
      <c r="G115" s="106"/>
      <c r="H115" s="106"/>
      <c r="I115" s="106"/>
      <c r="J115" s="106"/>
      <c r="K115" s="106"/>
      <c r="L115" s="114"/>
      <c r="Q115" s="46"/>
      <c r="R115" s="46"/>
    </row>
    <row r="116" spans="2:20" ht="23.25" customHeight="1">
      <c r="B116" s="95"/>
      <c r="C116" s="113"/>
      <c r="D116" s="97"/>
      <c r="E116" s="98"/>
      <c r="F116" s="103"/>
      <c r="G116" s="106"/>
      <c r="H116" s="106"/>
      <c r="I116" s="106"/>
      <c r="J116" s="106"/>
      <c r="K116" s="106"/>
      <c r="L116" s="114"/>
      <c r="Q116" s="46"/>
      <c r="R116" s="46"/>
    </row>
    <row r="117" spans="2:20" ht="23.25" customHeight="1">
      <c r="B117" s="95"/>
      <c r="C117" s="113"/>
      <c r="D117" s="97"/>
      <c r="E117" s="98"/>
      <c r="F117" s="103"/>
      <c r="G117" s="106"/>
      <c r="H117" s="106"/>
      <c r="I117" s="106"/>
      <c r="J117" s="106"/>
      <c r="K117" s="106"/>
      <c r="L117" s="114"/>
      <c r="Q117" s="46"/>
      <c r="R117" s="46"/>
    </row>
    <row r="118" spans="2:20" ht="23.25" customHeight="1">
      <c r="B118" s="95"/>
      <c r="C118" s="113"/>
      <c r="D118" s="97"/>
      <c r="E118" s="98"/>
      <c r="F118" s="103"/>
      <c r="G118" s="106"/>
      <c r="H118" s="106"/>
      <c r="I118" s="106"/>
      <c r="J118" s="106"/>
      <c r="K118" s="106"/>
      <c r="L118" s="114"/>
      <c r="Q118" s="46"/>
      <c r="R118" s="46"/>
    </row>
    <row r="119" spans="2:20" ht="23.25" customHeight="1">
      <c r="B119" s="95"/>
      <c r="C119" s="113"/>
      <c r="D119" s="97"/>
      <c r="E119" s="98"/>
      <c r="F119" s="103"/>
      <c r="G119" s="106"/>
      <c r="H119" s="106"/>
      <c r="I119" s="106"/>
      <c r="J119" s="106"/>
      <c r="K119" s="106"/>
      <c r="L119" s="114"/>
      <c r="Q119" s="46"/>
      <c r="R119" s="46"/>
    </row>
    <row r="120" spans="2:20" ht="23.25" customHeight="1">
      <c r="B120" s="95"/>
      <c r="C120" s="113"/>
      <c r="D120" s="97"/>
      <c r="E120" s="98"/>
      <c r="F120" s="103"/>
      <c r="G120" s="106"/>
      <c r="H120" s="106"/>
      <c r="I120" s="106"/>
      <c r="J120" s="106"/>
      <c r="K120" s="106"/>
      <c r="L120" s="114"/>
      <c r="Q120" s="46"/>
      <c r="R120" s="46"/>
    </row>
    <row r="121" spans="2:20" ht="23.25" customHeight="1">
      <c r="B121" s="95"/>
      <c r="C121" s="113"/>
      <c r="D121" s="97"/>
      <c r="E121" s="98"/>
      <c r="F121" s="103"/>
      <c r="G121" s="106"/>
      <c r="H121" s="106"/>
      <c r="I121" s="106"/>
      <c r="J121" s="106"/>
      <c r="K121" s="106"/>
      <c r="L121" s="114"/>
      <c r="Q121" s="46"/>
      <c r="R121" s="46"/>
    </row>
    <row r="122" spans="2:20" ht="23.25" customHeight="1">
      <c r="B122" s="95"/>
      <c r="C122" s="113"/>
      <c r="D122" s="97"/>
      <c r="E122" s="98"/>
      <c r="F122" s="103"/>
      <c r="G122" s="106"/>
      <c r="H122" s="106"/>
      <c r="I122" s="106"/>
      <c r="J122" s="106"/>
      <c r="K122" s="106"/>
      <c r="L122" s="114"/>
      <c r="Q122" s="46"/>
      <c r="R122" s="46"/>
    </row>
    <row r="123" spans="2:20" ht="23.25" customHeight="1">
      <c r="B123" s="95"/>
      <c r="C123" s="113"/>
      <c r="D123" s="97"/>
      <c r="E123" s="98"/>
      <c r="F123" s="103"/>
      <c r="G123" s="106"/>
      <c r="H123" s="106"/>
      <c r="I123" s="106"/>
      <c r="J123" s="106"/>
      <c r="K123" s="106"/>
      <c r="L123" s="114"/>
      <c r="Q123" s="46"/>
      <c r="R123" s="46"/>
    </row>
    <row r="124" spans="2:20" ht="23.25" customHeight="1">
      <c r="B124" s="95"/>
      <c r="C124" s="113"/>
      <c r="D124" s="97"/>
      <c r="E124" s="98"/>
      <c r="F124" s="103"/>
      <c r="G124" s="106"/>
      <c r="H124" s="106"/>
      <c r="I124" s="106"/>
      <c r="J124" s="106"/>
      <c r="K124" s="106"/>
      <c r="L124" s="114"/>
      <c r="Q124" s="46"/>
      <c r="R124" s="46"/>
    </row>
    <row r="125" spans="2:20" ht="23.25" customHeight="1">
      <c r="B125" s="95"/>
      <c r="C125" s="113"/>
      <c r="D125" s="97"/>
      <c r="E125" s="98"/>
      <c r="F125" s="103"/>
      <c r="G125" s="106"/>
      <c r="H125" s="106"/>
      <c r="I125" s="106"/>
      <c r="J125" s="106"/>
      <c r="K125" s="106"/>
      <c r="L125" s="114"/>
      <c r="Q125" s="46"/>
      <c r="R125" s="46"/>
    </row>
    <row r="126" spans="2:20" ht="23.25" customHeight="1">
      <c r="B126" s="95"/>
      <c r="C126" s="113"/>
      <c r="D126" s="97"/>
      <c r="E126" s="98"/>
      <c r="F126" s="103"/>
      <c r="G126" s="106"/>
      <c r="H126" s="106"/>
      <c r="I126" s="106"/>
      <c r="J126" s="106"/>
      <c r="K126" s="106"/>
      <c r="L126" s="114"/>
      <c r="Q126" s="46"/>
      <c r="R126" s="46"/>
    </row>
    <row r="127" spans="2:20" ht="23.25" customHeight="1">
      <c r="B127" s="121" t="s">
        <v>13</v>
      </c>
      <c r="C127" s="121"/>
      <c r="D127" s="121" t="str">
        <f>D2</f>
        <v>รั้วพร้อมป้ายชื่อสำนักงานสาธารณสุขอำเภอเถิน</v>
      </c>
      <c r="E127" s="89"/>
      <c r="F127" s="114"/>
      <c r="G127" s="122"/>
      <c r="H127" s="396" t="s">
        <v>119</v>
      </c>
      <c r="I127" s="396"/>
      <c r="J127" s="124"/>
      <c r="Q127" s="46"/>
      <c r="R127" s="46"/>
      <c r="S127" s="46"/>
      <c r="T127" s="46"/>
    </row>
    <row r="128" spans="2:20" ht="23.25" customHeight="1">
      <c r="B128" s="126" t="s">
        <v>14</v>
      </c>
      <c r="C128" s="121"/>
      <c r="D128" s="121" t="str">
        <f>D3</f>
        <v>สำนักงานสาธารณสุขอำเภอเถิน อำเภอเถิน จังหวัดลำปาง</v>
      </c>
      <c r="E128" s="89"/>
      <c r="F128" s="114"/>
      <c r="G128" s="49" t="s">
        <v>87</v>
      </c>
      <c r="H128" s="49"/>
      <c r="I128" s="114"/>
      <c r="J128" s="122"/>
      <c r="Q128" s="46"/>
      <c r="R128" s="46"/>
      <c r="S128" s="46"/>
      <c r="T128" s="46"/>
    </row>
    <row r="129" spans="2:20" ht="23.25" customHeight="1">
      <c r="B129" s="81" t="s">
        <v>11</v>
      </c>
      <c r="C129" s="82" t="s">
        <v>15</v>
      </c>
      <c r="D129" s="82"/>
      <c r="E129" s="81" t="s">
        <v>16</v>
      </c>
      <c r="F129" s="83" t="s">
        <v>17</v>
      </c>
      <c r="G129" s="84" t="s">
        <v>18</v>
      </c>
      <c r="H129" s="85"/>
      <c r="I129" s="86" t="s">
        <v>19</v>
      </c>
      <c r="J129" s="87"/>
      <c r="K129" s="88" t="s">
        <v>20</v>
      </c>
      <c r="Q129" s="46"/>
      <c r="R129" s="46"/>
      <c r="S129" s="46"/>
      <c r="T129" s="46"/>
    </row>
    <row r="130" spans="2:20" ht="23.25" customHeight="1">
      <c r="B130" s="90" t="s">
        <v>3</v>
      </c>
      <c r="C130" s="91"/>
      <c r="D130" s="91"/>
      <c r="E130" s="90"/>
      <c r="F130" s="91"/>
      <c r="G130" s="92" t="s">
        <v>21</v>
      </c>
      <c r="H130" s="93" t="s">
        <v>22</v>
      </c>
      <c r="I130" s="92" t="s">
        <v>21</v>
      </c>
      <c r="J130" s="93" t="s">
        <v>22</v>
      </c>
      <c r="K130" s="94"/>
      <c r="Q130" s="46"/>
      <c r="R130" s="46"/>
      <c r="S130" s="46"/>
      <c r="T130" s="46"/>
    </row>
    <row r="131" spans="2:20" ht="23.25" customHeight="1">
      <c r="B131" s="95"/>
      <c r="C131" s="330"/>
      <c r="D131" s="97"/>
      <c r="E131" s="98"/>
      <c r="F131" s="103"/>
      <c r="G131" s="106"/>
      <c r="H131" s="106"/>
      <c r="I131" s="106"/>
      <c r="J131" s="106"/>
      <c r="K131" s="106"/>
      <c r="L131" s="114"/>
      <c r="Q131" s="46"/>
      <c r="R131" s="46"/>
      <c r="S131" s="46"/>
      <c r="T131" s="46"/>
    </row>
    <row r="132" spans="2:20" ht="23.25" customHeight="1">
      <c r="B132" s="95"/>
      <c r="C132" s="96" t="s">
        <v>148</v>
      </c>
      <c r="D132" s="97"/>
      <c r="E132" s="98"/>
      <c r="F132" s="103"/>
      <c r="G132" s="106"/>
      <c r="H132" s="106"/>
      <c r="I132" s="106"/>
      <c r="J132" s="106"/>
      <c r="K132" s="127" t="s">
        <v>3</v>
      </c>
      <c r="Q132" s="46"/>
      <c r="R132" s="46"/>
      <c r="S132" s="46"/>
      <c r="T132" s="46"/>
    </row>
    <row r="133" spans="2:20" ht="23.25" customHeight="1">
      <c r="B133" s="95">
        <v>1</v>
      </c>
      <c r="C133" s="96" t="s">
        <v>121</v>
      </c>
      <c r="D133" s="99"/>
      <c r="E133" s="98" t="s">
        <v>8</v>
      </c>
      <c r="F133" s="103">
        <v>26</v>
      </c>
      <c r="G133" s="106">
        <v>385</v>
      </c>
      <c r="H133" s="106">
        <f>F133*G133</f>
        <v>10010</v>
      </c>
      <c r="I133" s="106">
        <v>130</v>
      </c>
      <c r="J133" s="106">
        <f>F133*I133</f>
        <v>3380</v>
      </c>
      <c r="K133" s="106">
        <f>(G133+I133)*F133</f>
        <v>13390</v>
      </c>
      <c r="Q133" s="46"/>
      <c r="R133" s="46"/>
    </row>
    <row r="134" spans="2:20" ht="23.25" customHeight="1">
      <c r="B134" s="95">
        <v>2</v>
      </c>
      <c r="C134" s="96" t="s">
        <v>132</v>
      </c>
      <c r="D134" s="99"/>
      <c r="E134" s="98" t="s">
        <v>8</v>
      </c>
      <c r="F134" s="103">
        <v>55</v>
      </c>
      <c r="G134" s="106">
        <v>70</v>
      </c>
      <c r="H134" s="106">
        <f>F134*G134</f>
        <v>3850</v>
      </c>
      <c r="I134" s="106">
        <v>100</v>
      </c>
      <c r="J134" s="106">
        <f>F134*I134</f>
        <v>5500</v>
      </c>
      <c r="K134" s="106">
        <f>(G134+I134)*F134</f>
        <v>9350</v>
      </c>
      <c r="Q134" s="46"/>
      <c r="R134" s="46"/>
    </row>
    <row r="135" spans="2:20" ht="23.25" customHeight="1">
      <c r="B135" s="95">
        <v>3</v>
      </c>
      <c r="C135" s="96" t="s">
        <v>149</v>
      </c>
      <c r="D135" s="99"/>
      <c r="E135" s="98" t="s">
        <v>8</v>
      </c>
      <c r="F135" s="103">
        <v>55</v>
      </c>
      <c r="G135" s="106">
        <v>1450</v>
      </c>
      <c r="H135" s="106">
        <f t="shared" ref="H135:H138" si="41">F135*G135</f>
        <v>79750</v>
      </c>
      <c r="I135" s="106">
        <v>220</v>
      </c>
      <c r="J135" s="106">
        <f t="shared" ref="J135:J140" si="42">F135*I135</f>
        <v>12100</v>
      </c>
      <c r="K135" s="106">
        <f t="shared" ref="K135:K140" si="43">(G135+I135)*F135</f>
        <v>91850</v>
      </c>
      <c r="Q135" s="46"/>
      <c r="R135" s="46"/>
      <c r="S135" s="46"/>
      <c r="T135" s="46"/>
    </row>
    <row r="136" spans="2:20" ht="23.25" customHeight="1">
      <c r="B136" s="95">
        <v>4</v>
      </c>
      <c r="C136" s="96" t="s">
        <v>150</v>
      </c>
      <c r="D136" s="99"/>
      <c r="E136" s="98" t="s">
        <v>8</v>
      </c>
      <c r="F136" s="103">
        <v>20</v>
      </c>
      <c r="G136" s="106">
        <v>425</v>
      </c>
      <c r="H136" s="106">
        <f t="shared" si="41"/>
        <v>8500</v>
      </c>
      <c r="I136" s="106">
        <v>130</v>
      </c>
      <c r="J136" s="106">
        <f t="shared" si="42"/>
        <v>2600</v>
      </c>
      <c r="K136" s="106">
        <f t="shared" si="43"/>
        <v>11100</v>
      </c>
      <c r="Q136" s="46"/>
      <c r="R136" s="46"/>
      <c r="S136" s="46"/>
      <c r="T136" s="46"/>
    </row>
    <row r="137" spans="2:20" ht="23.25" customHeight="1">
      <c r="B137" s="95">
        <v>5</v>
      </c>
      <c r="C137" s="96" t="s">
        <v>151</v>
      </c>
      <c r="D137" s="99"/>
      <c r="E137" s="98" t="s">
        <v>106</v>
      </c>
      <c r="F137" s="103">
        <v>2</v>
      </c>
      <c r="G137" s="106">
        <v>4500</v>
      </c>
      <c r="H137" s="106">
        <f t="shared" si="41"/>
        <v>9000</v>
      </c>
      <c r="I137" s="106">
        <v>800</v>
      </c>
      <c r="J137" s="106">
        <f t="shared" si="42"/>
        <v>1600</v>
      </c>
      <c r="K137" s="106">
        <f t="shared" si="43"/>
        <v>10600</v>
      </c>
      <c r="Q137" s="46"/>
      <c r="R137" s="46"/>
      <c r="S137" s="46"/>
      <c r="T137" s="46"/>
    </row>
    <row r="138" spans="2:20" ht="23.25" customHeight="1">
      <c r="B138" s="95">
        <v>6</v>
      </c>
      <c r="C138" s="331" t="s">
        <v>181</v>
      </c>
      <c r="D138" s="99"/>
      <c r="E138" s="98" t="s">
        <v>106</v>
      </c>
      <c r="F138" s="103">
        <v>1</v>
      </c>
      <c r="G138" s="106">
        <v>12500</v>
      </c>
      <c r="H138" s="106">
        <f t="shared" si="41"/>
        <v>12500</v>
      </c>
      <c r="I138" s="106">
        <v>2500</v>
      </c>
      <c r="J138" s="106">
        <f t="shared" si="42"/>
        <v>2500</v>
      </c>
      <c r="K138" s="106">
        <f t="shared" si="43"/>
        <v>15000</v>
      </c>
      <c r="Q138" s="46"/>
      <c r="R138" s="46"/>
      <c r="S138" s="46"/>
      <c r="T138" s="46"/>
    </row>
    <row r="139" spans="2:20" ht="23.25" customHeight="1">
      <c r="B139" s="95">
        <v>7</v>
      </c>
      <c r="C139" s="96" t="s">
        <v>114</v>
      </c>
      <c r="D139" s="99"/>
      <c r="E139" s="98" t="s">
        <v>8</v>
      </c>
      <c r="F139" s="103">
        <v>55</v>
      </c>
      <c r="G139" s="306">
        <v>29</v>
      </c>
      <c r="H139" s="304">
        <f>+F139*G139</f>
        <v>1595</v>
      </c>
      <c r="I139" s="106">
        <v>30</v>
      </c>
      <c r="J139" s="106">
        <f t="shared" si="42"/>
        <v>1650</v>
      </c>
      <c r="K139" s="106">
        <f t="shared" si="43"/>
        <v>3245</v>
      </c>
      <c r="Q139" s="46"/>
      <c r="R139" s="46"/>
    </row>
    <row r="140" spans="2:20" ht="23.25" customHeight="1">
      <c r="B140" s="95">
        <v>8</v>
      </c>
      <c r="C140" s="96" t="s">
        <v>115</v>
      </c>
      <c r="D140" s="99"/>
      <c r="E140" s="98" t="s">
        <v>8</v>
      </c>
      <c r="F140" s="103">
        <v>55</v>
      </c>
      <c r="G140" s="106">
        <v>44</v>
      </c>
      <c r="H140" s="106">
        <f t="shared" ref="H140" si="44">F140*G140</f>
        <v>2420</v>
      </c>
      <c r="I140" s="106">
        <v>34</v>
      </c>
      <c r="J140" s="106">
        <f t="shared" si="42"/>
        <v>1870</v>
      </c>
      <c r="K140" s="106">
        <f t="shared" si="43"/>
        <v>4290</v>
      </c>
      <c r="Q140" s="46"/>
      <c r="R140" s="46"/>
      <c r="S140" s="46"/>
      <c r="T140" s="46"/>
    </row>
    <row r="141" spans="2:20" ht="23.25" customHeight="1">
      <c r="B141" s="95" t="s">
        <v>3</v>
      </c>
      <c r="C141" s="96" t="s">
        <v>3</v>
      </c>
      <c r="D141" s="99"/>
      <c r="E141" s="98" t="s">
        <v>3</v>
      </c>
      <c r="F141" s="103"/>
      <c r="G141" s="106"/>
      <c r="H141" s="127" t="s">
        <v>3</v>
      </c>
      <c r="I141" s="106"/>
      <c r="J141" s="127" t="s">
        <v>3</v>
      </c>
      <c r="K141" s="127" t="s">
        <v>3</v>
      </c>
      <c r="Q141" s="46"/>
      <c r="R141" s="46"/>
    </row>
    <row r="142" spans="2:20" ht="23.25" customHeight="1">
      <c r="B142" s="95" t="s">
        <v>3</v>
      </c>
      <c r="C142" s="113" t="s">
        <v>118</v>
      </c>
      <c r="D142" s="97"/>
      <c r="E142" s="98" t="s">
        <v>3</v>
      </c>
      <c r="F142" s="103"/>
      <c r="G142" s="106"/>
      <c r="H142" s="106">
        <f>SUM(H133:H141)</f>
        <v>127625</v>
      </c>
      <c r="I142" s="106"/>
      <c r="J142" s="106">
        <f>SUM(J133:J141)</f>
        <v>31200</v>
      </c>
      <c r="K142" s="106">
        <f>SUM(K133:K141)</f>
        <v>158825</v>
      </c>
      <c r="L142" s="114"/>
      <c r="Q142" s="46"/>
      <c r="R142" s="46"/>
    </row>
    <row r="143" spans="2:20" ht="23.25" customHeight="1">
      <c r="B143" s="95"/>
      <c r="C143" s="113"/>
      <c r="D143" s="97"/>
      <c r="E143" s="98"/>
      <c r="F143" s="103"/>
      <c r="G143" s="106"/>
      <c r="H143" s="106"/>
      <c r="I143" s="106"/>
      <c r="J143" s="106"/>
      <c r="K143" s="106"/>
      <c r="L143" s="114"/>
      <c r="Q143" s="46"/>
      <c r="R143" s="46"/>
    </row>
    <row r="144" spans="2:20" ht="23.25" customHeight="1">
      <c r="B144" s="95"/>
      <c r="C144" s="96" t="s">
        <v>123</v>
      </c>
      <c r="D144" s="97"/>
      <c r="E144" s="98"/>
      <c r="F144" s="103"/>
      <c r="G144" s="106"/>
      <c r="H144" s="106"/>
      <c r="I144" s="106"/>
      <c r="J144" s="106"/>
      <c r="K144" s="106"/>
      <c r="L144" s="114"/>
      <c r="Q144" s="46"/>
      <c r="R144" s="46"/>
    </row>
    <row r="145" spans="2:20" ht="23.25" customHeight="1">
      <c r="B145" s="95">
        <v>1</v>
      </c>
      <c r="C145" s="96" t="s">
        <v>133</v>
      </c>
      <c r="D145" s="129"/>
      <c r="E145" s="98" t="s">
        <v>30</v>
      </c>
      <c r="F145" s="103">
        <v>6</v>
      </c>
      <c r="G145" s="106">
        <v>950</v>
      </c>
      <c r="H145" s="106">
        <f t="shared" ref="H145:H150" si="45">F145*G145</f>
        <v>5700</v>
      </c>
      <c r="I145" s="106">
        <v>135</v>
      </c>
      <c r="J145" s="106">
        <f t="shared" ref="J145:J150" si="46">F145*I145</f>
        <v>810</v>
      </c>
      <c r="K145" s="106">
        <f t="shared" ref="K145:K147" si="47">(G145+I145)*F145</f>
        <v>6510</v>
      </c>
      <c r="Q145" s="46"/>
      <c r="R145" s="46"/>
    </row>
    <row r="146" spans="2:20" ht="23.25" customHeight="1">
      <c r="B146" s="95">
        <v>2</v>
      </c>
      <c r="C146" s="96" t="s">
        <v>152</v>
      </c>
      <c r="D146" s="129"/>
      <c r="E146" s="98" t="s">
        <v>153</v>
      </c>
      <c r="F146" s="103">
        <v>2</v>
      </c>
      <c r="G146" s="106">
        <v>5300</v>
      </c>
      <c r="H146" s="106">
        <f t="shared" si="45"/>
        <v>10600</v>
      </c>
      <c r="I146" s="106">
        <v>1200</v>
      </c>
      <c r="J146" s="106">
        <f t="shared" si="46"/>
        <v>2400</v>
      </c>
      <c r="K146" s="106">
        <f t="shared" si="47"/>
        <v>13000</v>
      </c>
      <c r="Q146" s="46"/>
      <c r="R146" s="46"/>
    </row>
    <row r="147" spans="2:20" ht="23.25" customHeight="1">
      <c r="B147" s="95">
        <v>3</v>
      </c>
      <c r="C147" s="96" t="s">
        <v>154</v>
      </c>
      <c r="D147" s="129"/>
      <c r="E147" s="98" t="s">
        <v>106</v>
      </c>
      <c r="F147" s="103">
        <v>1</v>
      </c>
      <c r="G147" s="106">
        <v>2400</v>
      </c>
      <c r="H147" s="106">
        <f t="shared" si="45"/>
        <v>2400</v>
      </c>
      <c r="I147" s="106">
        <v>1000</v>
      </c>
      <c r="J147" s="106">
        <f t="shared" si="46"/>
        <v>1000</v>
      </c>
      <c r="K147" s="106">
        <f t="shared" si="47"/>
        <v>3400</v>
      </c>
      <c r="Q147" s="46"/>
      <c r="R147" s="46"/>
    </row>
    <row r="148" spans="2:20" ht="23.25" customHeight="1">
      <c r="B148" s="95">
        <v>4</v>
      </c>
      <c r="C148" s="96" t="s">
        <v>182</v>
      </c>
      <c r="D148" s="128"/>
      <c r="E148" s="98" t="s">
        <v>106</v>
      </c>
      <c r="F148" s="103">
        <v>1</v>
      </c>
      <c r="G148" s="106">
        <v>1200</v>
      </c>
      <c r="H148" s="106">
        <f t="shared" si="45"/>
        <v>1200</v>
      </c>
      <c r="I148" s="106">
        <v>200</v>
      </c>
      <c r="J148" s="106">
        <f t="shared" si="46"/>
        <v>200</v>
      </c>
      <c r="K148" s="106">
        <f>(G148+I148)*F148</f>
        <v>1400</v>
      </c>
      <c r="Q148" s="46"/>
      <c r="R148" s="46"/>
    </row>
    <row r="149" spans="2:20" ht="23.25" customHeight="1">
      <c r="B149" s="95">
        <v>5</v>
      </c>
      <c r="C149" s="96" t="s">
        <v>124</v>
      </c>
      <c r="D149" s="128"/>
      <c r="E149" s="98" t="s">
        <v>125</v>
      </c>
      <c r="F149" s="103">
        <v>6</v>
      </c>
      <c r="G149" s="106">
        <v>300</v>
      </c>
      <c r="H149" s="106">
        <f t="shared" si="45"/>
        <v>1800</v>
      </c>
      <c r="I149" s="106">
        <v>100</v>
      </c>
      <c r="J149" s="106">
        <f t="shared" si="46"/>
        <v>600</v>
      </c>
      <c r="K149" s="106">
        <f t="shared" ref="K149:K150" si="48">(G149+I149)*F149</f>
        <v>2400</v>
      </c>
      <c r="Q149" s="46"/>
      <c r="R149" s="46"/>
    </row>
    <row r="150" spans="2:20" ht="23.25" customHeight="1">
      <c r="B150" s="95">
        <v>6</v>
      </c>
      <c r="C150" s="96" t="s">
        <v>134</v>
      </c>
      <c r="D150" s="128"/>
      <c r="E150" s="98" t="s">
        <v>106</v>
      </c>
      <c r="F150" s="103">
        <v>1</v>
      </c>
      <c r="G150" s="106">
        <v>4500</v>
      </c>
      <c r="H150" s="106">
        <f t="shared" si="45"/>
        <v>4500</v>
      </c>
      <c r="I150" s="106">
        <v>1500</v>
      </c>
      <c r="J150" s="106">
        <f t="shared" si="46"/>
        <v>1500</v>
      </c>
      <c r="K150" s="106">
        <f t="shared" si="48"/>
        <v>6000</v>
      </c>
      <c r="Q150" s="46"/>
      <c r="R150" s="46"/>
    </row>
    <row r="151" spans="2:20" ht="23.25" customHeight="1">
      <c r="B151" s="95"/>
      <c r="C151" s="96"/>
      <c r="D151" s="128"/>
      <c r="E151" s="98"/>
      <c r="F151" s="103"/>
      <c r="G151" s="106"/>
      <c r="H151" s="106"/>
      <c r="I151" s="106"/>
      <c r="J151" s="106"/>
      <c r="K151" s="106"/>
      <c r="Q151" s="46"/>
      <c r="R151" s="46"/>
    </row>
    <row r="152" spans="2:20" ht="23.25" customHeight="1">
      <c r="B152" s="95"/>
      <c r="C152" s="113" t="s">
        <v>126</v>
      </c>
      <c r="D152" s="130"/>
      <c r="E152" s="98" t="s">
        <v>3</v>
      </c>
      <c r="F152" s="103"/>
      <c r="G152" s="106"/>
      <c r="H152" s="106">
        <f>SUM(H145:H150)</f>
        <v>26200</v>
      </c>
      <c r="I152" s="106"/>
      <c r="J152" s="106">
        <f>SUM(J145:J150)</f>
        <v>6510</v>
      </c>
      <c r="K152" s="106">
        <f>SUM(K145:K150)</f>
        <v>32710</v>
      </c>
      <c r="L152" s="114"/>
    </row>
    <row r="153" spans="2:20" ht="23.25" customHeight="1">
      <c r="B153" s="95"/>
      <c r="C153" s="96"/>
      <c r="D153" s="99"/>
      <c r="E153" s="98"/>
      <c r="F153" s="103"/>
      <c r="G153" s="106"/>
      <c r="H153" s="106"/>
      <c r="I153" s="106"/>
      <c r="J153" s="106"/>
      <c r="K153" s="106"/>
      <c r="Q153" s="46"/>
      <c r="R153" s="46"/>
      <c r="S153" s="46"/>
      <c r="T153" s="46"/>
    </row>
    <row r="154" spans="2:20" ht="23.25" customHeight="1">
      <c r="B154" s="95"/>
      <c r="C154" s="330" t="s">
        <v>156</v>
      </c>
      <c r="D154" s="97"/>
      <c r="E154" s="98"/>
      <c r="F154" s="103"/>
      <c r="G154" s="106"/>
      <c r="H154" s="106"/>
      <c r="I154" s="106"/>
      <c r="J154" s="106"/>
      <c r="K154" s="106">
        <f>K64+K74+K142+K152</f>
        <v>191535</v>
      </c>
      <c r="L154" s="114"/>
      <c r="Q154" s="46"/>
      <c r="R154" s="46"/>
      <c r="S154" s="46"/>
      <c r="T154" s="46"/>
    </row>
    <row r="155" spans="2:20" ht="23.25" customHeight="1">
      <c r="B155" s="95"/>
      <c r="C155" s="113"/>
      <c r="D155" s="97"/>
      <c r="E155" s="98"/>
      <c r="F155" s="103"/>
      <c r="G155" s="106"/>
      <c r="H155" s="106"/>
      <c r="I155" s="106"/>
      <c r="J155" s="106"/>
      <c r="K155" s="106"/>
      <c r="L155" s="114"/>
      <c r="Q155" s="46"/>
      <c r="R155" s="46"/>
    </row>
    <row r="156" spans="2:20" ht="23.25" customHeight="1">
      <c r="B156" s="95"/>
      <c r="C156" s="113"/>
      <c r="D156" s="97"/>
      <c r="E156" s="98"/>
      <c r="F156" s="103"/>
      <c r="G156" s="106"/>
      <c r="H156" s="106"/>
      <c r="I156" s="106"/>
      <c r="J156" s="106"/>
      <c r="K156" s="106"/>
      <c r="L156" s="114"/>
      <c r="Q156" s="46"/>
      <c r="R156" s="46"/>
    </row>
    <row r="157" spans="2:20" ht="23.25" customHeight="1">
      <c r="B157" s="95"/>
      <c r="C157" s="113"/>
      <c r="D157" s="97"/>
      <c r="E157" s="98"/>
      <c r="F157" s="103"/>
      <c r="G157" s="106"/>
      <c r="H157" s="106"/>
      <c r="I157" s="106"/>
      <c r="J157" s="106"/>
      <c r="K157" s="106"/>
      <c r="L157" s="114"/>
      <c r="Q157" s="46"/>
      <c r="R157" s="46"/>
    </row>
    <row r="158" spans="2:20" ht="23.25" customHeight="1">
      <c r="B158" s="95"/>
      <c r="C158" s="113"/>
      <c r="D158" s="97"/>
      <c r="E158" s="98"/>
      <c r="F158" s="103"/>
      <c r="G158" s="106"/>
      <c r="H158" s="106"/>
      <c r="I158" s="106"/>
      <c r="J158" s="106"/>
      <c r="K158" s="106"/>
      <c r="L158" s="114"/>
      <c r="Q158" s="46"/>
      <c r="R158" s="46"/>
    </row>
    <row r="159" spans="2:20" ht="23.25" customHeight="1">
      <c r="B159" s="95"/>
      <c r="C159" s="113"/>
      <c r="D159" s="97"/>
      <c r="E159" s="98"/>
      <c r="F159" s="103"/>
      <c r="G159" s="106"/>
      <c r="H159" s="106"/>
      <c r="I159" s="106"/>
      <c r="J159" s="106"/>
      <c r="K159" s="106"/>
      <c r="L159" s="114"/>
      <c r="Q159" s="46"/>
      <c r="R159" s="46"/>
    </row>
    <row r="160" spans="2:20" ht="23.25" customHeight="1">
      <c r="B160" s="95"/>
      <c r="C160" s="113"/>
      <c r="D160" s="97"/>
      <c r="E160" s="98"/>
      <c r="F160" s="103"/>
      <c r="G160" s="106"/>
      <c r="H160" s="106"/>
      <c r="I160" s="106"/>
      <c r="J160" s="106"/>
      <c r="K160" s="106"/>
      <c r="L160" s="114"/>
      <c r="Q160" s="46"/>
      <c r="R160" s="46"/>
    </row>
    <row r="161" spans="2:20" ht="23.25" customHeight="1">
      <c r="B161" s="95"/>
      <c r="C161" s="113"/>
      <c r="D161" s="97"/>
      <c r="E161" s="98"/>
      <c r="F161" s="103"/>
      <c r="G161" s="106"/>
      <c r="H161" s="106"/>
      <c r="I161" s="106"/>
      <c r="J161" s="106"/>
      <c r="K161" s="106"/>
      <c r="L161" s="114"/>
      <c r="Q161" s="46"/>
      <c r="R161" s="46"/>
    </row>
    <row r="162" spans="2:20" ht="23.25" customHeight="1">
      <c r="B162" s="95"/>
      <c r="C162" s="113"/>
      <c r="D162" s="97"/>
      <c r="E162" s="98"/>
      <c r="F162" s="103"/>
      <c r="G162" s="106"/>
      <c r="H162" s="106"/>
      <c r="I162" s="106"/>
      <c r="J162" s="106"/>
      <c r="K162" s="106"/>
      <c r="L162" s="114"/>
      <c r="Q162" s="46"/>
      <c r="R162" s="46"/>
    </row>
    <row r="163" spans="2:20" ht="23.25" customHeight="1">
      <c r="B163" s="95"/>
      <c r="C163" s="113"/>
      <c r="D163" s="97"/>
      <c r="E163" s="98"/>
      <c r="F163" s="103"/>
      <c r="G163" s="106"/>
      <c r="H163" s="106"/>
      <c r="I163" s="106"/>
      <c r="J163" s="106"/>
      <c r="K163" s="106"/>
      <c r="L163" s="114"/>
      <c r="Q163" s="46"/>
      <c r="R163" s="46"/>
    </row>
    <row r="164" spans="2:20" ht="23.25" customHeight="1">
      <c r="B164" s="95"/>
      <c r="C164" s="113"/>
      <c r="D164" s="97"/>
      <c r="E164" s="98"/>
      <c r="F164" s="103"/>
      <c r="G164" s="106"/>
      <c r="H164" s="106"/>
      <c r="I164" s="106"/>
      <c r="J164" s="106"/>
      <c r="K164" s="106"/>
      <c r="L164" s="114"/>
      <c r="Q164" s="46"/>
      <c r="R164" s="46"/>
    </row>
    <row r="165" spans="2:20" ht="23.25" customHeight="1">
      <c r="B165" s="95"/>
      <c r="C165" s="113"/>
      <c r="D165" s="97"/>
      <c r="E165" s="98"/>
      <c r="F165" s="103"/>
      <c r="G165" s="106"/>
      <c r="H165" s="106"/>
      <c r="I165" s="106"/>
      <c r="J165" s="106"/>
      <c r="K165" s="106"/>
      <c r="L165" s="114"/>
      <c r="Q165" s="46"/>
      <c r="R165" s="46"/>
    </row>
    <row r="166" spans="2:20" ht="23.25" customHeight="1">
      <c r="B166" s="95"/>
      <c r="C166" s="113"/>
      <c r="D166" s="97"/>
      <c r="E166" s="98"/>
      <c r="F166" s="103"/>
      <c r="G166" s="106"/>
      <c r="H166" s="106"/>
      <c r="I166" s="106"/>
      <c r="J166" s="106"/>
      <c r="K166" s="106"/>
      <c r="L166" s="114"/>
      <c r="Q166" s="46"/>
      <c r="R166" s="46"/>
    </row>
    <row r="167" spans="2:20" ht="23.25" customHeight="1">
      <c r="B167" s="95"/>
      <c r="C167" s="113"/>
      <c r="D167" s="97"/>
      <c r="E167" s="98"/>
      <c r="F167" s="103"/>
      <c r="G167" s="106"/>
      <c r="H167" s="106"/>
      <c r="I167" s="106"/>
      <c r="J167" s="106"/>
      <c r="K167" s="106"/>
      <c r="L167" s="114"/>
      <c r="Q167" s="46"/>
      <c r="R167" s="46"/>
    </row>
    <row r="168" spans="2:20" ht="23.25" customHeight="1">
      <c r="B168" s="95"/>
      <c r="C168" s="113"/>
      <c r="D168" s="97"/>
      <c r="E168" s="98"/>
      <c r="F168" s="103"/>
      <c r="G168" s="106"/>
      <c r="H168" s="106"/>
      <c r="I168" s="106"/>
      <c r="J168" s="106"/>
      <c r="K168" s="106"/>
      <c r="L168" s="114"/>
      <c r="Q168" s="46"/>
      <c r="R168" s="46"/>
    </row>
    <row r="169" spans="2:20" ht="23.25" customHeight="1">
      <c r="B169" s="121" t="s">
        <v>13</v>
      </c>
      <c r="C169" s="121"/>
      <c r="D169" s="121" t="str">
        <f>D2</f>
        <v>รั้วพร้อมป้ายชื่อสำนักงานสาธารณสุขอำเภอเถิน</v>
      </c>
      <c r="E169" s="89"/>
      <c r="F169" s="114"/>
      <c r="G169" s="122"/>
      <c r="H169" s="396" t="s">
        <v>119</v>
      </c>
      <c r="I169" s="396"/>
      <c r="J169" s="124"/>
      <c r="Q169" s="46"/>
      <c r="R169" s="46"/>
      <c r="S169" s="46"/>
      <c r="T169" s="46"/>
    </row>
    <row r="170" spans="2:20" ht="23.25" customHeight="1">
      <c r="B170" s="126" t="s">
        <v>14</v>
      </c>
      <c r="C170" s="121"/>
      <c r="D170" s="121" t="str">
        <f>D3</f>
        <v>สำนักงานสาธารณสุขอำเภอเถิน อำเภอเถิน จังหวัดลำปาง</v>
      </c>
      <c r="E170" s="89"/>
      <c r="F170" s="114"/>
      <c r="G170" s="49" t="s">
        <v>87</v>
      </c>
      <c r="H170" s="49"/>
      <c r="I170" s="114"/>
      <c r="J170" s="122"/>
      <c r="Q170" s="46"/>
      <c r="R170" s="46"/>
      <c r="S170" s="46"/>
      <c r="T170" s="46"/>
    </row>
    <row r="171" spans="2:20" ht="23.25" customHeight="1">
      <c r="B171" s="81" t="s">
        <v>11</v>
      </c>
      <c r="C171" s="82" t="s">
        <v>15</v>
      </c>
      <c r="D171" s="82"/>
      <c r="E171" s="81" t="s">
        <v>16</v>
      </c>
      <c r="F171" s="83" t="s">
        <v>17</v>
      </c>
      <c r="G171" s="84" t="s">
        <v>18</v>
      </c>
      <c r="H171" s="85"/>
      <c r="I171" s="86" t="s">
        <v>19</v>
      </c>
      <c r="J171" s="87"/>
      <c r="K171" s="88" t="s">
        <v>20</v>
      </c>
      <c r="Q171" s="46"/>
      <c r="R171" s="46"/>
      <c r="S171" s="46"/>
      <c r="T171" s="46"/>
    </row>
    <row r="172" spans="2:20" ht="23.25" customHeight="1">
      <c r="B172" s="90" t="s">
        <v>3</v>
      </c>
      <c r="C172" s="91"/>
      <c r="D172" s="91"/>
      <c r="E172" s="90"/>
      <c r="F172" s="91"/>
      <c r="G172" s="92" t="s">
        <v>21</v>
      </c>
      <c r="H172" s="93" t="s">
        <v>22</v>
      </c>
      <c r="I172" s="92" t="s">
        <v>21</v>
      </c>
      <c r="J172" s="93" t="s">
        <v>22</v>
      </c>
      <c r="K172" s="94"/>
      <c r="Q172" s="46"/>
      <c r="R172" s="46"/>
      <c r="S172" s="46"/>
      <c r="T172" s="46"/>
    </row>
    <row r="173" spans="2:20" ht="23.25" customHeight="1">
      <c r="B173" s="95"/>
      <c r="C173" s="330" t="s">
        <v>157</v>
      </c>
      <c r="D173" s="97"/>
      <c r="E173" s="98"/>
      <c r="F173" s="103"/>
      <c r="G173" s="106"/>
      <c r="H173" s="106"/>
      <c r="I173" s="106"/>
      <c r="J173" s="106"/>
      <c r="K173" s="106"/>
      <c r="L173" s="114"/>
      <c r="Q173" s="46"/>
      <c r="R173" s="46"/>
      <c r="S173" s="46"/>
      <c r="T173" s="46"/>
    </row>
    <row r="174" spans="2:20" ht="23.25" customHeight="1">
      <c r="B174" s="95"/>
      <c r="C174" s="96" t="s">
        <v>166</v>
      </c>
      <c r="D174" s="99"/>
      <c r="E174" s="98"/>
      <c r="F174" s="103"/>
      <c r="G174" s="106"/>
      <c r="H174" s="106"/>
      <c r="I174" s="106"/>
      <c r="J174" s="106"/>
      <c r="K174" s="106"/>
      <c r="Q174" s="46"/>
      <c r="R174" s="46"/>
    </row>
    <row r="175" spans="2:20" ht="23.25" customHeight="1">
      <c r="B175" s="95">
        <v>1</v>
      </c>
      <c r="C175" s="96" t="s">
        <v>187</v>
      </c>
      <c r="D175" s="99"/>
      <c r="E175" s="98" t="s">
        <v>158</v>
      </c>
      <c r="F175" s="103">
        <v>27</v>
      </c>
      <c r="G175" s="106">
        <v>1450</v>
      </c>
      <c r="H175" s="106">
        <f t="shared" ref="H175:H182" si="49">F175*G175</f>
        <v>39150</v>
      </c>
      <c r="I175" s="106">
        <v>450</v>
      </c>
      <c r="J175" s="106">
        <f t="shared" ref="J175:J176" si="50">F175*I175</f>
        <v>12150</v>
      </c>
      <c r="K175" s="106">
        <f t="shared" ref="K175:K182" si="51">(G175+I175)*F175</f>
        <v>51300</v>
      </c>
      <c r="Q175" s="46"/>
      <c r="R175" s="46"/>
      <c r="S175" s="46"/>
      <c r="T175" s="46"/>
    </row>
    <row r="176" spans="2:20" ht="23.25" customHeight="1">
      <c r="B176" s="95">
        <v>2</v>
      </c>
      <c r="C176" s="96" t="s">
        <v>159</v>
      </c>
      <c r="D176" s="99"/>
      <c r="E176" s="98" t="s">
        <v>160</v>
      </c>
      <c r="F176" s="103">
        <v>79</v>
      </c>
      <c r="G176" s="106">
        <v>860</v>
      </c>
      <c r="H176" s="106">
        <f t="shared" si="49"/>
        <v>67940</v>
      </c>
      <c r="I176" s="106">
        <v>220</v>
      </c>
      <c r="J176" s="106">
        <f t="shared" si="50"/>
        <v>17380</v>
      </c>
      <c r="K176" s="106">
        <f t="shared" si="51"/>
        <v>85320</v>
      </c>
      <c r="Q176" s="46"/>
      <c r="R176" s="46"/>
      <c r="S176" s="46"/>
      <c r="T176" s="46"/>
    </row>
    <row r="177" spans="2:20" ht="23.25" customHeight="1">
      <c r="B177" s="95">
        <v>3</v>
      </c>
      <c r="C177" s="96" t="s">
        <v>161</v>
      </c>
      <c r="D177" s="99"/>
      <c r="E177" s="98" t="s">
        <v>8</v>
      </c>
      <c r="F177" s="103">
        <v>62</v>
      </c>
      <c r="G177" s="106">
        <v>70</v>
      </c>
      <c r="H177" s="106">
        <f t="shared" si="49"/>
        <v>4340</v>
      </c>
      <c r="I177" s="303">
        <v>100</v>
      </c>
      <c r="J177" s="304">
        <f>F177*I177</f>
        <v>6200</v>
      </c>
      <c r="K177" s="106">
        <f t="shared" si="51"/>
        <v>10540</v>
      </c>
      <c r="Q177" s="46"/>
      <c r="R177" s="46"/>
      <c r="S177" s="46"/>
      <c r="T177" s="46"/>
    </row>
    <row r="178" spans="2:20" ht="23.25" customHeight="1">
      <c r="B178" s="95">
        <v>4</v>
      </c>
      <c r="C178" s="96" t="s">
        <v>127</v>
      </c>
      <c r="D178" s="99"/>
      <c r="E178" s="98" t="s">
        <v>113</v>
      </c>
      <c r="F178" s="103">
        <v>85</v>
      </c>
      <c r="G178" s="106">
        <v>520</v>
      </c>
      <c r="H178" s="106">
        <f t="shared" si="49"/>
        <v>44200</v>
      </c>
      <c r="I178" s="303">
        <v>0</v>
      </c>
      <c r="J178" s="304">
        <f t="shared" ref="J178:J182" si="52">F178*I178</f>
        <v>0</v>
      </c>
      <c r="K178" s="106">
        <f t="shared" si="51"/>
        <v>44200</v>
      </c>
      <c r="Q178" s="46"/>
      <c r="R178" s="46"/>
    </row>
    <row r="179" spans="2:20" ht="23.25" customHeight="1">
      <c r="B179" s="95">
        <v>5</v>
      </c>
      <c r="C179" s="96" t="s">
        <v>162</v>
      </c>
      <c r="D179" s="99"/>
      <c r="E179" s="98" t="s">
        <v>113</v>
      </c>
      <c r="F179" s="103">
        <v>122</v>
      </c>
      <c r="G179" s="106">
        <v>320</v>
      </c>
      <c r="H179" s="106">
        <f t="shared" si="49"/>
        <v>39040</v>
      </c>
      <c r="I179" s="303">
        <v>0</v>
      </c>
      <c r="J179" s="304">
        <f t="shared" si="52"/>
        <v>0</v>
      </c>
      <c r="K179" s="106">
        <f t="shared" si="51"/>
        <v>39040</v>
      </c>
      <c r="Q179" s="46"/>
      <c r="R179" s="46"/>
    </row>
    <row r="180" spans="2:20" ht="23.25" customHeight="1">
      <c r="B180" s="95">
        <v>6</v>
      </c>
      <c r="C180" s="96" t="s">
        <v>163</v>
      </c>
      <c r="D180" s="99"/>
      <c r="E180" s="98" t="s">
        <v>30</v>
      </c>
      <c r="F180" s="103">
        <v>26</v>
      </c>
      <c r="G180" s="106">
        <v>550</v>
      </c>
      <c r="H180" s="106">
        <f t="shared" si="49"/>
        <v>14300</v>
      </c>
      <c r="I180" s="303">
        <v>1500</v>
      </c>
      <c r="J180" s="304">
        <f t="shared" si="52"/>
        <v>39000</v>
      </c>
      <c r="K180" s="106">
        <f t="shared" si="51"/>
        <v>53300</v>
      </c>
      <c r="Q180" s="46"/>
      <c r="R180" s="46"/>
    </row>
    <row r="181" spans="2:20" ht="23.25" customHeight="1">
      <c r="B181" s="95">
        <v>7</v>
      </c>
      <c r="C181" s="96" t="s">
        <v>164</v>
      </c>
      <c r="D181" s="99"/>
      <c r="E181" s="98" t="s">
        <v>30</v>
      </c>
      <c r="F181" s="103">
        <v>26</v>
      </c>
      <c r="G181" s="106">
        <v>1350</v>
      </c>
      <c r="H181" s="106">
        <f t="shared" si="49"/>
        <v>35100</v>
      </c>
      <c r="I181" s="106">
        <v>500</v>
      </c>
      <c r="J181" s="106">
        <f t="shared" si="52"/>
        <v>13000</v>
      </c>
      <c r="K181" s="106">
        <f t="shared" si="51"/>
        <v>48100</v>
      </c>
      <c r="Q181" s="46"/>
      <c r="R181" s="46"/>
    </row>
    <row r="182" spans="2:20" ht="23.25" customHeight="1">
      <c r="B182" s="95">
        <v>8</v>
      </c>
      <c r="C182" s="96" t="s">
        <v>165</v>
      </c>
      <c r="D182" s="97"/>
      <c r="E182" s="98" t="s">
        <v>106</v>
      </c>
      <c r="F182" s="103">
        <v>1</v>
      </c>
      <c r="G182" s="106">
        <v>0</v>
      </c>
      <c r="H182" s="106">
        <f t="shared" si="49"/>
        <v>0</v>
      </c>
      <c r="I182" s="106">
        <v>3500</v>
      </c>
      <c r="J182" s="106">
        <f t="shared" si="52"/>
        <v>3500</v>
      </c>
      <c r="K182" s="106">
        <f t="shared" si="51"/>
        <v>3500</v>
      </c>
      <c r="Q182" s="46"/>
      <c r="R182" s="46"/>
    </row>
    <row r="183" spans="2:20" ht="23.25" customHeight="1">
      <c r="B183" s="95"/>
      <c r="C183" s="96"/>
      <c r="D183" s="99"/>
      <c r="E183" s="98"/>
      <c r="F183" s="103"/>
      <c r="G183" s="106"/>
      <c r="H183" s="106"/>
      <c r="I183" s="106"/>
      <c r="J183" s="106"/>
      <c r="K183" s="106"/>
      <c r="Q183" s="46"/>
      <c r="R183" s="46"/>
    </row>
    <row r="184" spans="2:20" ht="23.25" customHeight="1">
      <c r="B184" s="95"/>
      <c r="C184" s="330" t="s">
        <v>167</v>
      </c>
      <c r="D184" s="99"/>
      <c r="E184" s="98"/>
      <c r="F184" s="103"/>
      <c r="G184" s="110"/>
      <c r="H184" s="106">
        <f>SUM(H175:H182)</f>
        <v>244070</v>
      </c>
      <c r="I184" s="338"/>
      <c r="J184" s="339">
        <f>SUM(J175:J182)</f>
        <v>91230</v>
      </c>
      <c r="K184" s="106">
        <f>SUM(K175:K182)</f>
        <v>335300</v>
      </c>
      <c r="L184" s="114"/>
      <c r="Q184" s="46"/>
      <c r="R184" s="46"/>
    </row>
    <row r="185" spans="2:20" ht="23.25" customHeight="1">
      <c r="B185" s="332"/>
      <c r="C185" s="333"/>
      <c r="D185" s="334"/>
      <c r="E185" s="335"/>
      <c r="F185" s="336"/>
      <c r="G185" s="337"/>
      <c r="H185" s="337"/>
      <c r="I185" s="337"/>
      <c r="J185" s="337"/>
      <c r="K185" s="337"/>
      <c r="L185" s="114"/>
      <c r="Q185" s="46"/>
      <c r="R185" s="46"/>
    </row>
    <row r="186" spans="2:20" ht="23.25" customHeight="1">
      <c r="B186" s="95"/>
      <c r="C186" s="96"/>
      <c r="D186" s="97"/>
      <c r="E186" s="98"/>
      <c r="F186" s="103"/>
      <c r="G186" s="106"/>
      <c r="H186" s="106"/>
      <c r="I186" s="106"/>
      <c r="J186" s="106"/>
      <c r="K186" s="106"/>
      <c r="L186" s="114"/>
      <c r="Q186" s="46"/>
      <c r="R186" s="46"/>
    </row>
    <row r="187" spans="2:20" ht="23.25" customHeight="1">
      <c r="B187" s="95"/>
      <c r="C187" s="96"/>
      <c r="D187" s="129"/>
      <c r="E187" s="98"/>
      <c r="F187" s="103"/>
      <c r="G187" s="106"/>
      <c r="H187" s="106"/>
      <c r="I187" s="106"/>
      <c r="J187" s="106"/>
      <c r="K187" s="106"/>
      <c r="Q187" s="46"/>
      <c r="R187" s="46"/>
    </row>
    <row r="188" spans="2:20" ht="23.25" customHeight="1">
      <c r="B188" s="95"/>
      <c r="C188" s="96"/>
      <c r="D188" s="129"/>
      <c r="E188" s="98"/>
      <c r="F188" s="103"/>
      <c r="G188" s="106"/>
      <c r="H188" s="106"/>
      <c r="I188" s="106"/>
      <c r="J188" s="106"/>
      <c r="K188" s="106"/>
      <c r="Q188" s="46"/>
      <c r="R188" s="46"/>
    </row>
    <row r="189" spans="2:20" ht="23.25" customHeight="1">
      <c r="B189" s="95"/>
      <c r="C189" s="96"/>
      <c r="D189" s="129"/>
      <c r="E189" s="98"/>
      <c r="F189" s="103"/>
      <c r="G189" s="106"/>
      <c r="H189" s="106"/>
      <c r="I189" s="106"/>
      <c r="J189" s="106"/>
      <c r="K189" s="106"/>
      <c r="Q189" s="46"/>
      <c r="R189" s="46"/>
    </row>
    <row r="190" spans="2:20" ht="23.25" customHeight="1">
      <c r="B190" s="95"/>
      <c r="C190" s="96"/>
      <c r="D190" s="128"/>
      <c r="E190" s="98"/>
      <c r="F190" s="103"/>
      <c r="G190" s="106"/>
      <c r="H190" s="106"/>
      <c r="I190" s="106"/>
      <c r="J190" s="106"/>
      <c r="K190" s="106"/>
      <c r="Q190" s="46"/>
      <c r="R190" s="46"/>
    </row>
    <row r="191" spans="2:20" ht="23.25" customHeight="1">
      <c r="B191" s="95"/>
      <c r="C191" s="96"/>
      <c r="D191" s="128"/>
      <c r="E191" s="98"/>
      <c r="F191" s="103"/>
      <c r="G191" s="106"/>
      <c r="H191" s="106"/>
      <c r="I191" s="106"/>
      <c r="J191" s="106"/>
      <c r="K191" s="106"/>
      <c r="Q191" s="46"/>
      <c r="R191" s="46"/>
    </row>
    <row r="192" spans="2:20" ht="23.25" customHeight="1">
      <c r="B192" s="95"/>
      <c r="C192" s="96"/>
      <c r="D192" s="128"/>
      <c r="E192" s="98"/>
      <c r="F192" s="103"/>
      <c r="G192" s="106"/>
      <c r="H192" s="106"/>
      <c r="I192" s="106"/>
      <c r="J192" s="106"/>
      <c r="K192" s="106"/>
      <c r="Q192" s="46"/>
      <c r="R192" s="46"/>
    </row>
    <row r="193" spans="2:20" ht="23.25" customHeight="1">
      <c r="B193" s="95"/>
      <c r="C193" s="96"/>
      <c r="D193" s="128"/>
      <c r="E193" s="98"/>
      <c r="F193" s="103"/>
      <c r="G193" s="106"/>
      <c r="H193" s="106"/>
      <c r="I193" s="106"/>
      <c r="J193" s="106"/>
      <c r="K193" s="106"/>
      <c r="Q193" s="46"/>
      <c r="R193" s="46"/>
    </row>
    <row r="194" spans="2:20" ht="23.25" customHeight="1">
      <c r="B194" s="95"/>
      <c r="C194" s="113"/>
      <c r="D194" s="130"/>
      <c r="E194" s="98"/>
      <c r="F194" s="103"/>
      <c r="G194" s="106"/>
      <c r="H194" s="106"/>
      <c r="I194" s="106"/>
      <c r="J194" s="106"/>
      <c r="K194" s="106"/>
      <c r="L194" s="114"/>
    </row>
    <row r="195" spans="2:20" ht="23.25" customHeight="1">
      <c r="B195" s="95"/>
      <c r="C195" s="96"/>
      <c r="D195" s="99"/>
      <c r="E195" s="98"/>
      <c r="F195" s="103"/>
      <c r="G195" s="106"/>
      <c r="H195" s="106"/>
      <c r="I195" s="106"/>
      <c r="J195" s="106"/>
      <c r="K195" s="106"/>
      <c r="Q195" s="46"/>
      <c r="R195" s="46"/>
      <c r="S195" s="46"/>
      <c r="T195" s="46"/>
    </row>
    <row r="196" spans="2:20" ht="23.25" customHeight="1">
      <c r="B196" s="95"/>
      <c r="C196" s="330"/>
      <c r="D196" s="97"/>
      <c r="E196" s="98"/>
      <c r="F196" s="103"/>
      <c r="G196" s="106"/>
      <c r="H196" s="106"/>
      <c r="I196" s="106"/>
      <c r="J196" s="106"/>
      <c r="K196" s="106"/>
      <c r="L196" s="114"/>
      <c r="Q196" s="46"/>
      <c r="R196" s="46"/>
      <c r="S196" s="46"/>
      <c r="T196" s="46"/>
    </row>
    <row r="197" spans="2:20" ht="23.25" customHeight="1">
      <c r="B197" s="95"/>
      <c r="C197" s="113"/>
      <c r="D197" s="97"/>
      <c r="E197" s="98"/>
      <c r="F197" s="103"/>
      <c r="G197" s="106"/>
      <c r="H197" s="106"/>
      <c r="I197" s="106"/>
      <c r="J197" s="106"/>
      <c r="K197" s="106"/>
      <c r="L197" s="114"/>
      <c r="Q197" s="46"/>
      <c r="R197" s="46"/>
    </row>
    <row r="198" spans="2:20" ht="23.25" customHeight="1">
      <c r="B198" s="95"/>
      <c r="C198" s="113"/>
      <c r="D198" s="97"/>
      <c r="E198" s="98"/>
      <c r="F198" s="103"/>
      <c r="G198" s="106"/>
      <c r="H198" s="106"/>
      <c r="I198" s="106"/>
      <c r="J198" s="106"/>
      <c r="K198" s="106"/>
      <c r="L198" s="114"/>
      <c r="Q198" s="46"/>
      <c r="R198" s="46"/>
    </row>
    <row r="199" spans="2:20" ht="23.25" customHeight="1">
      <c r="B199" s="95"/>
      <c r="C199" s="113"/>
      <c r="D199" s="97"/>
      <c r="E199" s="98"/>
      <c r="F199" s="103"/>
      <c r="G199" s="106"/>
      <c r="H199" s="106"/>
      <c r="I199" s="106"/>
      <c r="J199" s="106"/>
      <c r="K199" s="106"/>
      <c r="L199" s="114"/>
      <c r="Q199" s="46"/>
      <c r="R199" s="46"/>
    </row>
    <row r="200" spans="2:20" ht="23.25" customHeight="1">
      <c r="B200" s="95"/>
      <c r="C200" s="113"/>
      <c r="D200" s="97"/>
      <c r="E200" s="98"/>
      <c r="F200" s="103"/>
      <c r="G200" s="106"/>
      <c r="H200" s="106"/>
      <c r="I200" s="106"/>
      <c r="J200" s="106"/>
      <c r="K200" s="106"/>
      <c r="L200" s="114"/>
      <c r="Q200" s="46"/>
      <c r="R200" s="46"/>
    </row>
    <row r="201" spans="2:20" ht="23.25" customHeight="1">
      <c r="B201" s="95"/>
      <c r="C201" s="113"/>
      <c r="D201" s="97"/>
      <c r="E201" s="98"/>
      <c r="F201" s="103"/>
      <c r="G201" s="106"/>
      <c r="H201" s="106"/>
      <c r="I201" s="106"/>
      <c r="J201" s="106"/>
      <c r="K201" s="106"/>
      <c r="L201" s="114"/>
      <c r="Q201" s="46"/>
      <c r="R201" s="46"/>
    </row>
    <row r="202" spans="2:20" ht="23.25" customHeight="1">
      <c r="B202" s="95"/>
      <c r="C202" s="113"/>
      <c r="D202" s="97"/>
      <c r="E202" s="98"/>
      <c r="F202" s="103"/>
      <c r="G202" s="106"/>
      <c r="H202" s="106"/>
      <c r="I202" s="106"/>
      <c r="J202" s="106"/>
      <c r="K202" s="106"/>
      <c r="L202" s="114"/>
      <c r="Q202" s="46"/>
      <c r="R202" s="46"/>
    </row>
    <row r="203" spans="2:20" ht="23.25" customHeight="1">
      <c r="B203" s="95"/>
      <c r="C203" s="113"/>
      <c r="D203" s="97"/>
      <c r="E203" s="98"/>
      <c r="F203" s="103"/>
      <c r="G203" s="106"/>
      <c r="H203" s="106"/>
      <c r="I203" s="106"/>
      <c r="J203" s="106"/>
      <c r="K203" s="106"/>
      <c r="L203" s="114"/>
      <c r="Q203" s="46"/>
      <c r="R203" s="46"/>
    </row>
    <row r="204" spans="2:20" ht="23.25" customHeight="1">
      <c r="B204" s="95"/>
      <c r="C204" s="113"/>
      <c r="D204" s="97"/>
      <c r="E204" s="98"/>
      <c r="F204" s="103"/>
      <c r="G204" s="106"/>
      <c r="H204" s="106"/>
      <c r="I204" s="106"/>
      <c r="J204" s="106"/>
      <c r="K204" s="106"/>
      <c r="L204" s="114"/>
      <c r="Q204" s="46"/>
      <c r="R204" s="46"/>
    </row>
    <row r="205" spans="2:20" ht="23.25" customHeight="1">
      <c r="B205" s="95"/>
      <c r="C205" s="113"/>
      <c r="D205" s="97"/>
      <c r="E205" s="98"/>
      <c r="F205" s="103"/>
      <c r="G205" s="106"/>
      <c r="H205" s="106"/>
      <c r="I205" s="106"/>
      <c r="J205" s="106"/>
      <c r="K205" s="106"/>
      <c r="L205" s="114"/>
      <c r="Q205" s="46"/>
      <c r="R205" s="46"/>
    </row>
    <row r="206" spans="2:20" ht="23.25" customHeight="1">
      <c r="B206" s="95"/>
      <c r="C206" s="113"/>
      <c r="D206" s="97"/>
      <c r="E206" s="98"/>
      <c r="F206" s="103"/>
      <c r="G206" s="106"/>
      <c r="H206" s="106"/>
      <c r="I206" s="106"/>
      <c r="J206" s="106"/>
      <c r="K206" s="106"/>
      <c r="L206" s="114"/>
      <c r="Q206" s="46"/>
      <c r="R206" s="46"/>
    </row>
    <row r="207" spans="2:20" ht="23.25" customHeight="1">
      <c r="B207" s="95"/>
      <c r="C207" s="113"/>
      <c r="D207" s="97"/>
      <c r="E207" s="98"/>
      <c r="F207" s="103"/>
      <c r="G207" s="106"/>
      <c r="H207" s="106"/>
      <c r="I207" s="106"/>
      <c r="J207" s="106"/>
      <c r="K207" s="106"/>
      <c r="L207" s="114"/>
      <c r="Q207" s="46"/>
      <c r="R207" s="46"/>
    </row>
    <row r="208" spans="2:20" ht="23.25" customHeight="1">
      <c r="B208" s="95"/>
      <c r="C208" s="113"/>
      <c r="D208" s="97"/>
      <c r="E208" s="98"/>
      <c r="F208" s="103"/>
      <c r="G208" s="106"/>
      <c r="H208" s="106"/>
      <c r="I208" s="106"/>
      <c r="J208" s="106"/>
      <c r="K208" s="106"/>
      <c r="L208" s="114"/>
      <c r="Q208" s="46"/>
      <c r="R208" s="46"/>
    </row>
    <row r="209" spans="2:20" ht="23.25" customHeight="1">
      <c r="B209" s="95"/>
      <c r="C209" s="113"/>
      <c r="D209" s="97"/>
      <c r="E209" s="98"/>
      <c r="F209" s="103"/>
      <c r="G209" s="106"/>
      <c r="H209" s="106"/>
      <c r="I209" s="106"/>
      <c r="J209" s="106"/>
      <c r="K209" s="106"/>
      <c r="L209" s="114"/>
      <c r="Q209" s="46"/>
      <c r="R209" s="46"/>
    </row>
    <row r="210" spans="2:20" ht="23.25" customHeight="1">
      <c r="B210" s="95"/>
      <c r="C210" s="113"/>
      <c r="D210" s="97"/>
      <c r="E210" s="98"/>
      <c r="F210" s="103"/>
      <c r="G210" s="106"/>
      <c r="H210" s="106"/>
      <c r="I210" s="106"/>
      <c r="J210" s="106"/>
      <c r="K210" s="106"/>
      <c r="L210" s="114"/>
      <c r="Q210" s="46"/>
      <c r="R210" s="46"/>
    </row>
    <row r="211" spans="2:20" ht="23.25" customHeight="1">
      <c r="B211" s="121" t="s">
        <v>13</v>
      </c>
      <c r="C211" s="121"/>
      <c r="D211" s="121" t="str">
        <f>D2</f>
        <v>รั้วพร้อมป้ายชื่อสำนักงานสาธารณสุขอำเภอเถิน</v>
      </c>
      <c r="E211" s="89"/>
      <c r="F211" s="114"/>
      <c r="G211" s="122"/>
      <c r="H211" s="396" t="s">
        <v>119</v>
      </c>
      <c r="I211" s="396"/>
      <c r="J211" s="124"/>
      <c r="Q211" s="46"/>
      <c r="R211" s="46"/>
      <c r="S211" s="46"/>
      <c r="T211" s="46"/>
    </row>
    <row r="212" spans="2:20" ht="23.25" customHeight="1">
      <c r="B212" s="126" t="s">
        <v>14</v>
      </c>
      <c r="C212" s="121"/>
      <c r="D212" s="121" t="str">
        <f>D3</f>
        <v>สำนักงานสาธารณสุขอำเภอเถิน อำเภอเถิน จังหวัดลำปาง</v>
      </c>
      <c r="E212" s="89"/>
      <c r="F212" s="114"/>
      <c r="G212" s="49" t="s">
        <v>87</v>
      </c>
      <c r="H212" s="49"/>
      <c r="I212" s="114"/>
      <c r="J212" s="122"/>
      <c r="Q212" s="46"/>
      <c r="R212" s="46"/>
      <c r="S212" s="46"/>
      <c r="T212" s="46"/>
    </row>
    <row r="213" spans="2:20" ht="23.25" customHeight="1">
      <c r="B213" s="81" t="s">
        <v>11</v>
      </c>
      <c r="C213" s="82" t="s">
        <v>15</v>
      </c>
      <c r="D213" s="82"/>
      <c r="E213" s="81" t="s">
        <v>16</v>
      </c>
      <c r="F213" s="83" t="s">
        <v>17</v>
      </c>
      <c r="G213" s="84" t="s">
        <v>18</v>
      </c>
      <c r="H213" s="85"/>
      <c r="I213" s="86" t="s">
        <v>19</v>
      </c>
      <c r="J213" s="87"/>
      <c r="K213" s="88" t="s">
        <v>20</v>
      </c>
      <c r="Q213" s="46"/>
      <c r="R213" s="46"/>
      <c r="S213" s="46"/>
      <c r="T213" s="46"/>
    </row>
    <row r="214" spans="2:20" ht="23.25" customHeight="1">
      <c r="B214" s="90" t="s">
        <v>3</v>
      </c>
      <c r="C214" s="91"/>
      <c r="D214" s="91"/>
      <c r="E214" s="90"/>
      <c r="F214" s="91"/>
      <c r="G214" s="92" t="s">
        <v>21</v>
      </c>
      <c r="H214" s="93" t="s">
        <v>22</v>
      </c>
      <c r="I214" s="92" t="s">
        <v>21</v>
      </c>
      <c r="J214" s="93" t="s">
        <v>22</v>
      </c>
      <c r="K214" s="94"/>
      <c r="Q214" s="46"/>
      <c r="R214" s="46"/>
      <c r="S214" s="46"/>
      <c r="T214" s="46"/>
    </row>
    <row r="215" spans="2:20" ht="23.25" customHeight="1">
      <c r="B215" s="95"/>
      <c r="C215" s="330" t="s">
        <v>168</v>
      </c>
      <c r="D215" s="97"/>
      <c r="E215" s="98"/>
      <c r="F215" s="103"/>
      <c r="G215" s="106"/>
      <c r="H215" s="106"/>
      <c r="I215" s="106"/>
      <c r="J215" s="106"/>
      <c r="K215" s="106"/>
      <c r="L215" s="114"/>
      <c r="Q215" s="46"/>
      <c r="R215" s="46"/>
      <c r="S215" s="46"/>
      <c r="T215" s="46"/>
    </row>
    <row r="216" spans="2:20" ht="23.25" customHeight="1">
      <c r="B216" s="95"/>
      <c r="C216" s="96" t="s">
        <v>191</v>
      </c>
      <c r="D216" s="99"/>
      <c r="E216" s="98"/>
      <c r="F216" s="103"/>
      <c r="G216" s="106"/>
      <c r="H216" s="106"/>
      <c r="I216" s="106"/>
      <c r="J216" s="106"/>
      <c r="K216" s="106"/>
      <c r="Q216" s="46"/>
      <c r="R216" s="46"/>
    </row>
    <row r="217" spans="2:20" s="131" customFormat="1" ht="22.2" customHeight="1">
      <c r="B217" s="340">
        <v>1</v>
      </c>
      <c r="C217" s="350" t="s">
        <v>169</v>
      </c>
      <c r="D217" s="351"/>
      <c r="E217" s="341" t="s">
        <v>24</v>
      </c>
      <c r="F217" s="342">
        <v>40</v>
      </c>
      <c r="G217" s="343">
        <v>0</v>
      </c>
      <c r="H217" s="344">
        <f t="shared" ref="H217:H231" si="53">F217*G217</f>
        <v>0</v>
      </c>
      <c r="I217" s="343">
        <v>99</v>
      </c>
      <c r="J217" s="344">
        <f t="shared" ref="J217:J218" si="54">F217*I217</f>
        <v>3960</v>
      </c>
      <c r="K217" s="344">
        <f t="shared" ref="K217:K231" si="55">(G217+I217)*F217</f>
        <v>3960</v>
      </c>
    </row>
    <row r="218" spans="2:20" s="131" customFormat="1" ht="22.2" customHeight="1">
      <c r="B218" s="340">
        <v>2</v>
      </c>
      <c r="C218" s="350" t="s">
        <v>170</v>
      </c>
      <c r="D218" s="351"/>
      <c r="E218" s="341" t="s">
        <v>24</v>
      </c>
      <c r="F218" s="342">
        <v>24</v>
      </c>
      <c r="G218" s="343">
        <v>1940</v>
      </c>
      <c r="H218" s="344">
        <f t="shared" si="53"/>
        <v>46560</v>
      </c>
      <c r="I218" s="343">
        <v>485</v>
      </c>
      <c r="J218" s="344">
        <f t="shared" si="54"/>
        <v>11640</v>
      </c>
      <c r="K218" s="344">
        <f t="shared" si="55"/>
        <v>58200</v>
      </c>
    </row>
    <row r="219" spans="2:20" s="131" customFormat="1" ht="22.2" customHeight="1">
      <c r="B219" s="340">
        <v>3</v>
      </c>
      <c r="C219" s="350" t="s">
        <v>171</v>
      </c>
      <c r="D219" s="351"/>
      <c r="E219" s="341" t="s">
        <v>8</v>
      </c>
      <c r="F219" s="342">
        <v>92</v>
      </c>
      <c r="G219" s="343">
        <v>180</v>
      </c>
      <c r="H219" s="344">
        <f t="shared" si="53"/>
        <v>16560</v>
      </c>
      <c r="I219" s="343">
        <v>90</v>
      </c>
      <c r="J219" s="345">
        <f>F219*I219</f>
        <v>8280</v>
      </c>
      <c r="K219" s="344">
        <f t="shared" si="55"/>
        <v>24840</v>
      </c>
    </row>
    <row r="220" spans="2:20" s="131" customFormat="1" ht="22.2" customHeight="1">
      <c r="B220" s="340">
        <v>4</v>
      </c>
      <c r="C220" s="350" t="s">
        <v>172</v>
      </c>
      <c r="D220" s="351"/>
      <c r="E220" s="341" t="s">
        <v>27</v>
      </c>
      <c r="F220" s="342">
        <v>40</v>
      </c>
      <c r="G220" s="343">
        <v>39</v>
      </c>
      <c r="H220" s="344">
        <f t="shared" si="53"/>
        <v>1560</v>
      </c>
      <c r="I220" s="343">
        <v>0</v>
      </c>
      <c r="J220" s="345">
        <f t="shared" ref="J220:J231" si="56">F220*I220</f>
        <v>0</v>
      </c>
      <c r="K220" s="344">
        <f t="shared" si="55"/>
        <v>1560</v>
      </c>
      <c r="S220" s="346"/>
      <c r="T220" s="347"/>
    </row>
    <row r="221" spans="2:20" s="131" customFormat="1" ht="22.2" customHeight="1">
      <c r="B221" s="340">
        <v>5</v>
      </c>
      <c r="C221" s="352" t="s">
        <v>173</v>
      </c>
      <c r="D221" s="351"/>
      <c r="E221" s="341"/>
      <c r="F221" s="342"/>
      <c r="G221" s="343"/>
      <c r="H221" s="344">
        <f t="shared" si="53"/>
        <v>0</v>
      </c>
      <c r="I221" s="343"/>
      <c r="J221" s="345">
        <f t="shared" si="56"/>
        <v>0</v>
      </c>
      <c r="K221" s="344">
        <f t="shared" si="55"/>
        <v>0</v>
      </c>
      <c r="S221" s="346"/>
      <c r="T221" s="347"/>
    </row>
    <row r="222" spans="2:20" s="131" customFormat="1" ht="22.2" customHeight="1">
      <c r="B222" s="340">
        <v>6</v>
      </c>
      <c r="C222" s="352" t="s">
        <v>174</v>
      </c>
      <c r="D222" s="351"/>
      <c r="E222" s="341" t="s">
        <v>27</v>
      </c>
      <c r="F222" s="342">
        <v>462</v>
      </c>
      <c r="G222" s="348">
        <v>26.488</v>
      </c>
      <c r="H222" s="344">
        <f t="shared" si="53"/>
        <v>12237.456</v>
      </c>
      <c r="I222" s="343">
        <v>0</v>
      </c>
      <c r="J222" s="345">
        <f t="shared" si="56"/>
        <v>0</v>
      </c>
      <c r="K222" s="344">
        <f t="shared" si="55"/>
        <v>12237.456</v>
      </c>
      <c r="S222" s="346"/>
      <c r="T222" s="347"/>
    </row>
    <row r="223" spans="2:20" s="131" customFormat="1" ht="22.2" customHeight="1">
      <c r="B223" s="340">
        <v>7</v>
      </c>
      <c r="C223" s="352" t="s">
        <v>175</v>
      </c>
      <c r="D223" s="351"/>
      <c r="E223" s="341" t="s">
        <v>27</v>
      </c>
      <c r="F223" s="342">
        <v>139</v>
      </c>
      <c r="G223" s="348">
        <v>26.038</v>
      </c>
      <c r="H223" s="344">
        <f t="shared" si="53"/>
        <v>3619.2820000000002</v>
      </c>
      <c r="I223" s="343">
        <v>0</v>
      </c>
      <c r="J223" s="344">
        <f t="shared" si="56"/>
        <v>0</v>
      </c>
      <c r="K223" s="344">
        <f t="shared" si="55"/>
        <v>3619.2820000000002</v>
      </c>
      <c r="S223" s="346"/>
      <c r="T223" s="347"/>
    </row>
    <row r="224" spans="2:20" s="131" customFormat="1" ht="22.2" customHeight="1">
      <c r="B224" s="340">
        <v>8</v>
      </c>
      <c r="C224" s="352" t="s">
        <v>176</v>
      </c>
      <c r="D224" s="351"/>
      <c r="E224" s="341" t="s">
        <v>27</v>
      </c>
      <c r="F224" s="342">
        <v>1107</v>
      </c>
      <c r="G224" s="348">
        <v>25.388000000000002</v>
      </c>
      <c r="H224" s="344">
        <f t="shared" si="53"/>
        <v>28104.516000000003</v>
      </c>
      <c r="I224" s="343">
        <v>0</v>
      </c>
      <c r="J224" s="344">
        <f t="shared" si="56"/>
        <v>0</v>
      </c>
      <c r="K224" s="344">
        <f t="shared" si="55"/>
        <v>28104.516000000003</v>
      </c>
      <c r="S224" s="346"/>
      <c r="T224" s="347"/>
    </row>
    <row r="225" spans="2:20" s="131" customFormat="1" ht="22.2" customHeight="1">
      <c r="B225" s="340">
        <v>9</v>
      </c>
      <c r="C225" s="350" t="s">
        <v>177</v>
      </c>
      <c r="D225" s="351"/>
      <c r="E225" s="341" t="s">
        <v>27</v>
      </c>
      <c r="F225" s="342">
        <f>SUM(F222:F224)</f>
        <v>1708</v>
      </c>
      <c r="G225" s="343">
        <v>0</v>
      </c>
      <c r="H225" s="344"/>
      <c r="I225" s="343">
        <v>4</v>
      </c>
      <c r="J225" s="344"/>
      <c r="K225" s="344"/>
      <c r="S225" s="346"/>
      <c r="T225" s="347"/>
    </row>
    <row r="226" spans="2:20" s="131" customFormat="1" ht="22.2" customHeight="1">
      <c r="B226" s="340">
        <v>10</v>
      </c>
      <c r="C226" s="350" t="s">
        <v>28</v>
      </c>
      <c r="D226" s="351"/>
      <c r="E226" s="341" t="s">
        <v>27</v>
      </c>
      <c r="F226" s="342">
        <v>34</v>
      </c>
      <c r="G226" s="353">
        <v>42.99</v>
      </c>
      <c r="H226" s="344">
        <f t="shared" si="53"/>
        <v>1461.66</v>
      </c>
      <c r="I226" s="343">
        <v>0</v>
      </c>
      <c r="J226" s="344">
        <f t="shared" si="56"/>
        <v>0</v>
      </c>
      <c r="K226" s="344">
        <f t="shared" si="55"/>
        <v>1461.66</v>
      </c>
      <c r="L226" s="347"/>
      <c r="S226" s="346"/>
      <c r="T226" s="347"/>
    </row>
    <row r="227" spans="2:20" s="131" customFormat="1" ht="22.2" customHeight="1">
      <c r="B227" s="349">
        <v>11</v>
      </c>
      <c r="C227" s="352" t="s">
        <v>179</v>
      </c>
      <c r="D227" s="351"/>
      <c r="E227" s="341" t="s">
        <v>8</v>
      </c>
      <c r="F227" s="342">
        <v>216</v>
      </c>
      <c r="G227" s="343">
        <v>155</v>
      </c>
      <c r="H227" s="344">
        <f t="shared" si="53"/>
        <v>33480</v>
      </c>
      <c r="I227" s="343">
        <v>120</v>
      </c>
      <c r="J227" s="344">
        <f t="shared" si="56"/>
        <v>25920</v>
      </c>
      <c r="K227" s="344">
        <f t="shared" si="55"/>
        <v>59400</v>
      </c>
      <c r="L227" s="347"/>
      <c r="S227" s="346"/>
      <c r="T227" s="347"/>
    </row>
    <row r="228" spans="2:20" s="131" customFormat="1" ht="22.2" customHeight="1">
      <c r="B228" s="340">
        <v>12</v>
      </c>
      <c r="C228" s="350" t="s">
        <v>180</v>
      </c>
      <c r="D228" s="351"/>
      <c r="E228" s="341" t="s">
        <v>8</v>
      </c>
      <c r="F228" s="342">
        <v>351</v>
      </c>
      <c r="G228" s="343">
        <v>70</v>
      </c>
      <c r="H228" s="344">
        <f t="shared" si="53"/>
        <v>24570</v>
      </c>
      <c r="I228" s="343">
        <v>100</v>
      </c>
      <c r="J228" s="344">
        <f t="shared" si="56"/>
        <v>35100</v>
      </c>
      <c r="K228" s="344">
        <f t="shared" si="55"/>
        <v>59670</v>
      </c>
      <c r="L228" s="347"/>
      <c r="S228" s="346"/>
      <c r="T228" s="347"/>
    </row>
    <row r="229" spans="2:20" s="131" customFormat="1" ht="22.2" customHeight="1">
      <c r="B229" s="340">
        <v>13</v>
      </c>
      <c r="C229" s="350" t="s">
        <v>183</v>
      </c>
      <c r="D229" s="351"/>
      <c r="E229" s="341" t="s">
        <v>8</v>
      </c>
      <c r="F229" s="342">
        <v>351</v>
      </c>
      <c r="G229" s="343">
        <v>29</v>
      </c>
      <c r="H229" s="344">
        <f t="shared" si="53"/>
        <v>10179</v>
      </c>
      <c r="I229" s="343">
        <v>30</v>
      </c>
      <c r="J229" s="344">
        <f t="shared" si="56"/>
        <v>10530</v>
      </c>
      <c r="K229" s="344">
        <f t="shared" si="55"/>
        <v>20709</v>
      </c>
      <c r="S229" s="346"/>
      <c r="T229" s="347"/>
    </row>
    <row r="230" spans="2:20" s="131" customFormat="1" ht="22.2" customHeight="1">
      <c r="B230" s="340">
        <v>14</v>
      </c>
      <c r="C230" s="350" t="s">
        <v>184</v>
      </c>
      <c r="D230" s="351"/>
      <c r="E230" s="341" t="s">
        <v>8</v>
      </c>
      <c r="F230" s="342">
        <v>351</v>
      </c>
      <c r="G230" s="343">
        <v>44</v>
      </c>
      <c r="H230" s="344">
        <f t="shared" ref="H230" si="57">F230*G230</f>
        <v>15444</v>
      </c>
      <c r="I230" s="343">
        <v>34</v>
      </c>
      <c r="J230" s="344">
        <f t="shared" ref="J230" si="58">F230*I230</f>
        <v>11934</v>
      </c>
      <c r="K230" s="344">
        <f t="shared" ref="K230" si="59">(G230+I230)*F230</f>
        <v>27378</v>
      </c>
      <c r="S230" s="346"/>
      <c r="T230" s="347"/>
    </row>
    <row r="231" spans="2:20" s="131" customFormat="1" ht="22.2" customHeight="1">
      <c r="B231" s="340">
        <v>15</v>
      </c>
      <c r="C231" s="350" t="s">
        <v>189</v>
      </c>
      <c r="D231" s="351"/>
      <c r="E231" s="341" t="s">
        <v>30</v>
      </c>
      <c r="F231" s="342">
        <v>1</v>
      </c>
      <c r="G231" s="343">
        <v>5500</v>
      </c>
      <c r="H231" s="344">
        <f t="shared" si="53"/>
        <v>5500</v>
      </c>
      <c r="I231" s="343">
        <v>2000</v>
      </c>
      <c r="J231" s="344">
        <f t="shared" si="56"/>
        <v>2000</v>
      </c>
      <c r="K231" s="344">
        <f t="shared" si="55"/>
        <v>7500</v>
      </c>
      <c r="S231" s="346"/>
      <c r="T231" s="347"/>
    </row>
    <row r="232" spans="2:20" ht="22.2" customHeight="1">
      <c r="B232" s="95"/>
      <c r="C232" s="96" t="s">
        <v>190</v>
      </c>
      <c r="D232" s="129"/>
      <c r="E232" s="98"/>
      <c r="F232" s="103"/>
      <c r="G232" s="106"/>
      <c r="H232" s="106"/>
      <c r="I232" s="106"/>
      <c r="J232" s="106"/>
      <c r="K232" s="106"/>
      <c r="Q232" s="46"/>
      <c r="R232" s="46"/>
    </row>
    <row r="233" spans="2:20" ht="23.25" customHeight="1">
      <c r="B233" s="95"/>
      <c r="C233" s="330" t="s">
        <v>178</v>
      </c>
      <c r="D233" s="99"/>
      <c r="E233" s="98"/>
      <c r="F233" s="103"/>
      <c r="G233" s="110"/>
      <c r="H233" s="106">
        <f>SUM(H217:H231)</f>
        <v>199275.91400000002</v>
      </c>
      <c r="I233" s="338"/>
      <c r="J233" s="339">
        <f>SUM(J217:J231)</f>
        <v>109364</v>
      </c>
      <c r="K233" s="106">
        <f>SUM(K217:K231)</f>
        <v>308639.91399999999</v>
      </c>
      <c r="L233" s="114"/>
      <c r="Q233" s="46"/>
      <c r="R233" s="46"/>
    </row>
    <row r="234" spans="2:20" ht="23.25" customHeight="1">
      <c r="B234" s="95"/>
      <c r="C234" s="96"/>
      <c r="D234" s="128"/>
      <c r="E234" s="98"/>
      <c r="F234" s="103"/>
      <c r="G234" s="106"/>
      <c r="H234" s="106"/>
      <c r="I234" s="106"/>
      <c r="J234" s="106"/>
      <c r="K234" s="106"/>
      <c r="Q234" s="46"/>
      <c r="R234" s="46"/>
    </row>
    <row r="235" spans="2:20" ht="23.25" customHeight="1">
      <c r="B235" s="95"/>
      <c r="C235" s="96"/>
      <c r="D235" s="128"/>
      <c r="E235" s="98"/>
      <c r="F235" s="103"/>
      <c r="G235" s="106"/>
      <c r="H235" s="106"/>
      <c r="I235" s="106"/>
      <c r="J235" s="106"/>
      <c r="K235" s="106"/>
      <c r="Q235" s="46"/>
      <c r="R235" s="46"/>
    </row>
    <row r="236" spans="2:20" ht="23.25" customHeight="1">
      <c r="B236" s="95"/>
      <c r="C236" s="96"/>
      <c r="D236" s="128"/>
      <c r="E236" s="98"/>
      <c r="F236" s="103"/>
      <c r="G236" s="106"/>
      <c r="H236" s="106"/>
      <c r="I236" s="106"/>
      <c r="J236" s="106"/>
      <c r="K236" s="106"/>
      <c r="Q236" s="46"/>
      <c r="R236" s="46"/>
    </row>
    <row r="237" spans="2:20" ht="23.25" customHeight="1">
      <c r="B237" s="95"/>
      <c r="C237" s="96"/>
      <c r="D237" s="128"/>
      <c r="E237" s="98"/>
      <c r="F237" s="103"/>
      <c r="G237" s="106"/>
      <c r="H237" s="106"/>
      <c r="I237" s="106"/>
      <c r="J237" s="106"/>
      <c r="K237" s="106"/>
      <c r="Q237" s="46"/>
      <c r="R237" s="46"/>
    </row>
    <row r="238" spans="2:20" ht="23.25" customHeight="1">
      <c r="B238" s="95"/>
      <c r="C238" s="113"/>
      <c r="D238" s="130"/>
      <c r="E238" s="98"/>
      <c r="F238" s="103"/>
      <c r="G238" s="106"/>
      <c r="H238" s="106"/>
      <c r="I238" s="106"/>
      <c r="J238" s="106"/>
      <c r="K238" s="106"/>
      <c r="L238" s="114"/>
    </row>
    <row r="239" spans="2:20" ht="23.25" customHeight="1">
      <c r="B239" s="95"/>
      <c r="C239" s="96"/>
      <c r="D239" s="99"/>
      <c r="E239" s="98"/>
      <c r="F239" s="103"/>
      <c r="G239" s="106"/>
      <c r="H239" s="106"/>
      <c r="I239" s="106"/>
      <c r="J239" s="106"/>
      <c r="K239" s="106"/>
      <c r="Q239" s="46"/>
      <c r="R239" s="46"/>
      <c r="S239" s="46"/>
      <c r="T239" s="46"/>
    </row>
    <row r="240" spans="2:20" ht="23.25" customHeight="1">
      <c r="B240" s="95"/>
      <c r="C240" s="330"/>
      <c r="D240" s="97"/>
      <c r="E240" s="98"/>
      <c r="F240" s="103"/>
      <c r="G240" s="106"/>
      <c r="H240" s="106"/>
      <c r="I240" s="106"/>
      <c r="J240" s="106"/>
      <c r="K240" s="106"/>
      <c r="L240" s="114"/>
      <c r="Q240" s="46"/>
      <c r="R240" s="46"/>
      <c r="S240" s="46"/>
      <c r="T240" s="46"/>
    </row>
    <row r="241" spans="2:18" ht="23.25" customHeight="1">
      <c r="B241" s="95"/>
      <c r="C241" s="113"/>
      <c r="D241" s="97"/>
      <c r="E241" s="98"/>
      <c r="F241" s="103"/>
      <c r="G241" s="106"/>
      <c r="H241" s="106"/>
      <c r="I241" s="106"/>
      <c r="J241" s="106"/>
      <c r="K241" s="106"/>
      <c r="L241" s="114"/>
      <c r="Q241" s="46"/>
      <c r="R241" s="46"/>
    </row>
    <row r="242" spans="2:18" ht="23.25" customHeight="1">
      <c r="B242" s="95"/>
      <c r="C242" s="113"/>
      <c r="D242" s="97"/>
      <c r="E242" s="98"/>
      <c r="F242" s="103"/>
      <c r="G242" s="106"/>
      <c r="H242" s="106"/>
      <c r="I242" s="106"/>
      <c r="J242" s="106"/>
      <c r="K242" s="106"/>
      <c r="L242" s="114"/>
      <c r="Q242" s="46"/>
      <c r="R242" s="46"/>
    </row>
    <row r="243" spans="2:18" ht="23.25" customHeight="1">
      <c r="B243" s="95"/>
      <c r="C243" s="113"/>
      <c r="D243" s="97"/>
      <c r="E243" s="98"/>
      <c r="F243" s="103"/>
      <c r="G243" s="106"/>
      <c r="H243" s="106"/>
      <c r="I243" s="106"/>
      <c r="J243" s="106"/>
      <c r="K243" s="106"/>
      <c r="L243" s="114"/>
      <c r="Q243" s="46"/>
      <c r="R243" s="46"/>
    </row>
    <row r="244" spans="2:18" ht="23.25" customHeight="1">
      <c r="B244" s="95"/>
      <c r="C244" s="113"/>
      <c r="D244" s="97"/>
      <c r="E244" s="98"/>
      <c r="F244" s="103"/>
      <c r="G244" s="106"/>
      <c r="H244" s="106"/>
      <c r="I244" s="106"/>
      <c r="J244" s="106"/>
      <c r="K244" s="106"/>
      <c r="L244" s="114"/>
      <c r="Q244" s="46"/>
      <c r="R244" s="46"/>
    </row>
    <row r="245" spans="2:18" ht="23.25" customHeight="1">
      <c r="B245" s="95"/>
      <c r="C245" s="113"/>
      <c r="D245" s="97"/>
      <c r="E245" s="98"/>
      <c r="F245" s="103"/>
      <c r="G245" s="106"/>
      <c r="H245" s="106"/>
      <c r="I245" s="106"/>
      <c r="J245" s="106"/>
      <c r="K245" s="106"/>
      <c r="L245" s="114"/>
      <c r="Q245" s="46"/>
      <c r="R245" s="46"/>
    </row>
    <row r="246" spans="2:18" ht="23.25" customHeight="1">
      <c r="B246" s="95"/>
      <c r="C246" s="113"/>
      <c r="D246" s="97"/>
      <c r="E246" s="98"/>
      <c r="F246" s="103"/>
      <c r="G246" s="106"/>
      <c r="H246" s="106"/>
      <c r="I246" s="106"/>
      <c r="J246" s="106"/>
      <c r="K246" s="106"/>
      <c r="L246" s="114"/>
      <c r="Q246" s="46"/>
      <c r="R246" s="46"/>
    </row>
    <row r="247" spans="2:18" ht="23.25" customHeight="1">
      <c r="B247" s="95"/>
      <c r="C247" s="113"/>
      <c r="D247" s="97"/>
      <c r="E247" s="98"/>
      <c r="F247" s="103"/>
      <c r="G247" s="106"/>
      <c r="H247" s="106"/>
      <c r="I247" s="106"/>
      <c r="J247" s="106"/>
      <c r="K247" s="106"/>
      <c r="L247" s="114"/>
      <c r="Q247" s="46"/>
      <c r="R247" s="46"/>
    </row>
    <row r="248" spans="2:18" ht="23.25" customHeight="1">
      <c r="B248" s="95"/>
      <c r="C248" s="113"/>
      <c r="D248" s="97"/>
      <c r="E248" s="98"/>
      <c r="F248" s="103"/>
      <c r="G248" s="106"/>
      <c r="H248" s="106"/>
      <c r="I248" s="106"/>
      <c r="J248" s="106"/>
      <c r="K248" s="106"/>
      <c r="L248" s="114"/>
      <c r="Q248" s="46"/>
      <c r="R248" s="46"/>
    </row>
    <row r="249" spans="2:18" ht="23.25" customHeight="1">
      <c r="B249" s="95"/>
      <c r="C249" s="113"/>
      <c r="D249" s="97"/>
      <c r="E249" s="98"/>
      <c r="F249" s="103"/>
      <c r="G249" s="106"/>
      <c r="H249" s="106"/>
      <c r="I249" s="106"/>
      <c r="J249" s="106"/>
      <c r="K249" s="106"/>
      <c r="L249" s="114"/>
      <c r="Q249" s="46"/>
      <c r="R249" s="46"/>
    </row>
    <row r="250" spans="2:18" ht="23.25" customHeight="1">
      <c r="B250" s="95"/>
      <c r="C250" s="113"/>
      <c r="D250" s="97"/>
      <c r="E250" s="98"/>
      <c r="F250" s="103"/>
      <c r="G250" s="106"/>
      <c r="H250" s="106"/>
      <c r="I250" s="106"/>
      <c r="J250" s="106"/>
      <c r="K250" s="106"/>
      <c r="L250" s="114"/>
      <c r="Q250" s="46"/>
      <c r="R250" s="46"/>
    </row>
    <row r="251" spans="2:18" ht="23.25" customHeight="1">
      <c r="B251" s="95"/>
      <c r="C251" s="113"/>
      <c r="D251" s="97"/>
      <c r="E251" s="98"/>
      <c r="F251" s="103"/>
      <c r="G251" s="106"/>
      <c r="H251" s="106"/>
      <c r="I251" s="106"/>
      <c r="J251" s="106"/>
      <c r="K251" s="106"/>
      <c r="L251" s="114"/>
      <c r="Q251" s="46"/>
      <c r="R251" s="46"/>
    </row>
    <row r="252" spans="2:18" ht="23.25" customHeight="1">
      <c r="B252" s="95"/>
      <c r="C252" s="113"/>
      <c r="D252" s="97"/>
      <c r="E252" s="98"/>
      <c r="F252" s="103"/>
      <c r="G252" s="106"/>
      <c r="H252" s="106"/>
      <c r="I252" s="106"/>
      <c r="J252" s="106"/>
      <c r="K252" s="106"/>
      <c r="L252" s="114"/>
      <c r="Q252" s="46"/>
      <c r="R252" s="46"/>
    </row>
    <row r="253" spans="2:18" ht="23.25" customHeight="1">
      <c r="G253" s="46"/>
      <c r="H253" s="46"/>
      <c r="I253" s="46"/>
      <c r="J253" s="46"/>
      <c r="K253" s="46"/>
    </row>
  </sheetData>
  <mergeCells count="7">
    <mergeCell ref="J3:K3"/>
    <mergeCell ref="J2:K2"/>
    <mergeCell ref="H211:I211"/>
    <mergeCell ref="H43:I43"/>
    <mergeCell ref="H127:I127"/>
    <mergeCell ref="H85:I85"/>
    <mergeCell ref="H169:I169"/>
  </mergeCells>
  <phoneticPr fontId="0" type="noConversion"/>
  <pageMargins left="0.23622047244094491" right="0.15748031496062992" top="0.62992125984251968" bottom="0.55118110236220474" header="0.62992125984251968" footer="0.47244094488188981"/>
  <pageSetup paperSize="9" scale="85" firstPageNumber="2" orientation="portrait" useFirstPageNumber="1" r:id="rId1"/>
  <headerFooter alignWithMargins="0">
    <oddHeader xml:space="preserve">&amp;R&amp;"TH SarabunIT๙,ธรรมดา"&amp;14แผ่นที่ &amp;P / 7&amp;"EucrosiaUPC,ธรรมดา"
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J69"/>
  <sheetViews>
    <sheetView showGridLines="0" view="pageBreakPreview" workbookViewId="0">
      <selection activeCell="H7" sqref="H7"/>
    </sheetView>
  </sheetViews>
  <sheetFormatPr defaultColWidth="9.375" defaultRowHeight="20.399999999999999"/>
  <cols>
    <col min="1" max="1" width="3.125" style="1" customWidth="1"/>
    <col min="2" max="2" width="26.125" style="1" customWidth="1"/>
    <col min="3" max="3" width="18.875" style="1" customWidth="1"/>
    <col min="4" max="4" width="21" style="1" customWidth="1"/>
    <col min="5" max="5" width="14.375" style="1" customWidth="1"/>
    <col min="6" max="6" width="21.5" style="1" customWidth="1"/>
    <col min="7" max="7" width="18.375" style="1" customWidth="1"/>
    <col min="8" max="8" width="22.125" style="1" customWidth="1"/>
    <col min="9" max="9" width="12" style="1" customWidth="1"/>
    <col min="10" max="10" width="19.625" style="1" customWidth="1"/>
    <col min="11" max="16384" width="9.375" style="1"/>
  </cols>
  <sheetData>
    <row r="1" spans="2:7" ht="21" thickBot="1"/>
    <row r="2" spans="2:7" ht="35.4" thickBot="1">
      <c r="B2" s="400" t="s">
        <v>65</v>
      </c>
      <c r="C2" s="401"/>
      <c r="D2" s="401"/>
      <c r="E2" s="401"/>
      <c r="F2" s="402" t="s">
        <v>64</v>
      </c>
      <c r="G2" s="403"/>
    </row>
    <row r="3" spans="2:7" ht="26.25" customHeight="1">
      <c r="B3" s="2"/>
      <c r="C3" s="3"/>
      <c r="D3" s="3"/>
      <c r="E3" s="4"/>
      <c r="F3" s="5" t="s">
        <v>66</v>
      </c>
      <c r="G3" s="6">
        <v>0</v>
      </c>
    </row>
    <row r="4" spans="2:7" ht="27" customHeight="1">
      <c r="B4" s="404"/>
      <c r="C4" s="405"/>
      <c r="D4" s="405"/>
      <c r="E4" s="7"/>
      <c r="F4" s="5" t="s">
        <v>67</v>
      </c>
      <c r="G4" s="6">
        <v>0</v>
      </c>
    </row>
    <row r="5" spans="2:7" ht="23.4">
      <c r="B5" s="8" t="s">
        <v>88</v>
      </c>
      <c r="C5" s="9"/>
      <c r="D5" s="10">
        <f>ปะหน้า!H15</f>
        <v>1106181.6099999999</v>
      </c>
      <c r="E5" s="7" t="s">
        <v>89</v>
      </c>
      <c r="F5" s="5" t="s">
        <v>68</v>
      </c>
      <c r="G5" s="11">
        <v>7.0000000000000007E-2</v>
      </c>
    </row>
    <row r="6" spans="2:7" ht="32.25" customHeight="1">
      <c r="B6" s="12" t="s">
        <v>70</v>
      </c>
      <c r="C6" s="406" t="s">
        <v>85</v>
      </c>
      <c r="D6" s="406"/>
      <c r="E6" s="7"/>
      <c r="F6" s="5" t="s">
        <v>69</v>
      </c>
      <c r="G6" s="6">
        <v>7.0000000000000007E-2</v>
      </c>
    </row>
    <row r="7" spans="2:7" ht="16.5" customHeight="1" thickBot="1">
      <c r="B7" s="13"/>
      <c r="C7" s="9"/>
      <c r="D7" s="9"/>
      <c r="E7" s="7"/>
      <c r="F7" s="14"/>
      <c r="G7" s="15"/>
    </row>
    <row r="8" spans="2:7" ht="21.6" thickTop="1">
      <c r="B8" s="16" t="s">
        <v>73</v>
      </c>
      <c r="C8" s="17">
        <f>F11</f>
        <v>1000000</v>
      </c>
      <c r="D8" s="18" t="s">
        <v>74</v>
      </c>
      <c r="E8" s="7"/>
      <c r="F8" s="19" t="s">
        <v>71</v>
      </c>
      <c r="G8" s="20" t="s">
        <v>72</v>
      </c>
    </row>
    <row r="9" spans="2:7" ht="21.6" thickBot="1">
      <c r="B9" s="21" t="s">
        <v>76</v>
      </c>
      <c r="C9" s="22">
        <f>D5</f>
        <v>1106181.6099999999</v>
      </c>
      <c r="D9" s="9" t="s">
        <v>90</v>
      </c>
      <c r="E9" s="7"/>
      <c r="F9" s="23" t="s">
        <v>75</v>
      </c>
      <c r="G9" s="24"/>
    </row>
    <row r="10" spans="2:7" ht="24" thickTop="1">
      <c r="B10" s="25" t="s">
        <v>77</v>
      </c>
      <c r="C10" s="26">
        <f>F12</f>
        <v>2000000</v>
      </c>
      <c r="D10" s="27" t="s">
        <v>78</v>
      </c>
      <c r="E10" s="7"/>
      <c r="F10" s="28">
        <v>500000</v>
      </c>
      <c r="G10" s="314">
        <v>1.3090999999999999</v>
      </c>
    </row>
    <row r="11" spans="2:7" ht="23.4">
      <c r="B11" s="13"/>
      <c r="C11" s="9"/>
      <c r="D11" s="9"/>
      <c r="E11" s="7"/>
      <c r="F11" s="28">
        <v>1000000</v>
      </c>
      <c r="G11" s="315">
        <v>1.3067</v>
      </c>
    </row>
    <row r="12" spans="2:7" ht="23.4">
      <c r="B12" s="29" t="s">
        <v>79</v>
      </c>
      <c r="C12" s="30">
        <f>VLOOKUP(C8,$F$10:$G$33,2,FALSE)</f>
        <v>1.3067</v>
      </c>
      <c r="D12" s="9" t="s">
        <v>80</v>
      </c>
      <c r="E12" s="7"/>
      <c r="F12" s="28">
        <v>2000000</v>
      </c>
      <c r="G12" s="315">
        <v>1.3050999999999999</v>
      </c>
    </row>
    <row r="13" spans="2:7" ht="24" thickBot="1">
      <c r="B13" s="29" t="s">
        <v>81</v>
      </c>
      <c r="C13" s="30">
        <f>VLOOKUP(C10,$F$10:$G$33,2,FALSE)</f>
        <v>1.3050999999999999</v>
      </c>
      <c r="D13" s="9" t="s">
        <v>82</v>
      </c>
      <c r="E13" s="7"/>
      <c r="F13" s="28">
        <v>5000000</v>
      </c>
      <c r="G13" s="315">
        <v>1.302</v>
      </c>
    </row>
    <row r="14" spans="2:7" ht="27" thickTop="1" thickBot="1">
      <c r="B14" s="21" t="s">
        <v>70</v>
      </c>
      <c r="C14" s="31">
        <f>ROUND(C12-(((C12-C13)*(C9-C8))/(C10-C8)),4)</f>
        <v>1.3065</v>
      </c>
      <c r="D14" s="32" t="s">
        <v>83</v>
      </c>
      <c r="E14" s="7"/>
      <c r="F14" s="28">
        <v>10000000</v>
      </c>
      <c r="G14" s="315">
        <v>1.296</v>
      </c>
    </row>
    <row r="15" spans="2:7" ht="24" thickTop="1">
      <c r="B15" s="13"/>
      <c r="C15" s="9"/>
      <c r="D15" s="32"/>
      <c r="E15" s="7"/>
      <c r="F15" s="28">
        <v>15000000</v>
      </c>
      <c r="G15" s="315">
        <v>1.2611000000000001</v>
      </c>
    </row>
    <row r="16" spans="2:7" ht="23.4">
      <c r="B16" s="29" t="s">
        <v>84</v>
      </c>
      <c r="C16" s="33">
        <f>C9*C14</f>
        <v>1445226.2734649999</v>
      </c>
      <c r="D16" s="9"/>
      <c r="E16" s="7"/>
      <c r="F16" s="28">
        <v>20000000</v>
      </c>
      <c r="G16" s="315">
        <v>1.2535000000000001</v>
      </c>
    </row>
    <row r="17" spans="2:7" ht="23.4">
      <c r="B17" s="397" t="s">
        <v>3</v>
      </c>
      <c r="C17" s="398"/>
      <c r="D17" s="398"/>
      <c r="E17" s="399"/>
      <c r="F17" s="28">
        <v>25000000</v>
      </c>
      <c r="G17" s="315">
        <v>1.2264999999999999</v>
      </c>
    </row>
    <row r="18" spans="2:7" ht="23.4">
      <c r="B18" s="13"/>
      <c r="C18" s="9"/>
      <c r="D18" s="9"/>
      <c r="E18" s="7"/>
      <c r="F18" s="28">
        <v>30000000</v>
      </c>
      <c r="G18" s="315">
        <v>1.2181</v>
      </c>
    </row>
    <row r="19" spans="2:7" ht="23.4">
      <c r="B19" s="13"/>
      <c r="C19" s="9"/>
      <c r="D19" s="9"/>
      <c r="E19" s="7"/>
      <c r="F19" s="28">
        <v>40000000</v>
      </c>
      <c r="G19" s="315">
        <v>1.2177</v>
      </c>
    </row>
    <row r="20" spans="2:7" ht="23.4">
      <c r="B20" s="13"/>
      <c r="C20" s="18" t="s">
        <v>3</v>
      </c>
      <c r="D20" s="9"/>
      <c r="E20" s="7"/>
      <c r="F20" s="28">
        <v>50000000</v>
      </c>
      <c r="G20" s="315">
        <v>1.2176</v>
      </c>
    </row>
    <row r="21" spans="2:7" ht="23.4">
      <c r="B21" s="13"/>
      <c r="C21" s="9" t="s">
        <v>3</v>
      </c>
      <c r="D21" s="9"/>
      <c r="E21" s="7"/>
      <c r="F21" s="28">
        <v>60000000</v>
      </c>
      <c r="G21" s="315">
        <v>1.2078</v>
      </c>
    </row>
    <row r="22" spans="2:7" ht="23.4">
      <c r="B22" s="13"/>
      <c r="C22" s="9" t="s">
        <v>3</v>
      </c>
      <c r="D22" s="9"/>
      <c r="E22" s="7"/>
      <c r="F22" s="28">
        <v>70000000</v>
      </c>
      <c r="G22" s="315">
        <v>1.2067000000000001</v>
      </c>
    </row>
    <row r="23" spans="2:7" ht="23.4">
      <c r="B23" s="34"/>
      <c r="C23" s="35" t="s">
        <v>3</v>
      </c>
      <c r="D23" s="32"/>
      <c r="E23" s="7"/>
      <c r="F23" s="28">
        <v>80000000</v>
      </c>
      <c r="G23" s="315">
        <v>1.2067000000000001</v>
      </c>
    </row>
    <row r="24" spans="2:7" ht="23.4">
      <c r="B24" s="13"/>
      <c r="C24" s="9" t="s">
        <v>3</v>
      </c>
      <c r="D24" s="9"/>
      <c r="E24" s="7"/>
      <c r="F24" s="28">
        <v>90000000</v>
      </c>
      <c r="G24" s="315">
        <v>1.2065999999999999</v>
      </c>
    </row>
    <row r="25" spans="2:7" ht="23.4">
      <c r="B25" s="13"/>
      <c r="C25" s="9"/>
      <c r="D25" s="9"/>
      <c r="E25" s="36"/>
      <c r="F25" s="28">
        <v>100000000</v>
      </c>
      <c r="G25" s="315">
        <v>1.2065999999999999</v>
      </c>
    </row>
    <row r="26" spans="2:7" ht="23.4">
      <c r="B26" s="13"/>
      <c r="C26" s="9"/>
      <c r="D26" s="9"/>
      <c r="E26" s="7"/>
      <c r="F26" s="28">
        <v>150000000</v>
      </c>
      <c r="G26" s="315">
        <v>1.2039</v>
      </c>
    </row>
    <row r="27" spans="2:7" ht="23.4">
      <c r="B27" s="13"/>
      <c r="C27" s="9"/>
      <c r="D27" s="9"/>
      <c r="E27" s="37" t="s">
        <v>3</v>
      </c>
      <c r="F27" s="28">
        <v>200000000</v>
      </c>
      <c r="G27" s="315">
        <v>1.2039</v>
      </c>
    </row>
    <row r="28" spans="2:7" ht="23.4">
      <c r="B28" s="13"/>
      <c r="C28" s="9"/>
      <c r="D28" s="9"/>
      <c r="E28" s="7"/>
      <c r="F28" s="28">
        <v>250000000</v>
      </c>
      <c r="G28" s="315">
        <v>1.2031000000000001</v>
      </c>
    </row>
    <row r="29" spans="2:7" ht="23.4">
      <c r="B29" s="13"/>
      <c r="C29" s="9"/>
      <c r="D29" s="9"/>
      <c r="E29" s="36"/>
      <c r="F29" s="28">
        <v>300000000</v>
      </c>
      <c r="G29" s="315">
        <v>1.1969000000000001</v>
      </c>
    </row>
    <row r="30" spans="2:7" ht="23.4">
      <c r="B30" s="13"/>
      <c r="C30" s="9"/>
      <c r="D30" s="9"/>
      <c r="E30" s="7"/>
      <c r="F30" s="28">
        <v>350000000</v>
      </c>
      <c r="G30" s="315">
        <v>1.1883999999999999</v>
      </c>
    </row>
    <row r="31" spans="2:7" ht="23.4">
      <c r="B31" s="13"/>
      <c r="C31" s="9"/>
      <c r="D31" s="9"/>
      <c r="E31" s="36"/>
      <c r="F31" s="28">
        <v>400000000</v>
      </c>
      <c r="G31" s="315">
        <v>1.1877</v>
      </c>
    </row>
    <row r="32" spans="2:7" ht="23.4">
      <c r="B32" s="13"/>
      <c r="C32" s="9"/>
      <c r="D32" s="9"/>
      <c r="E32" s="7"/>
      <c r="F32" s="28">
        <v>500000000</v>
      </c>
      <c r="G32" s="315">
        <v>1.1871</v>
      </c>
    </row>
    <row r="33" spans="2:7" ht="23.4">
      <c r="B33" s="38"/>
      <c r="C33" s="39"/>
      <c r="D33" s="39"/>
      <c r="E33" s="40"/>
      <c r="F33" s="41">
        <v>500000001</v>
      </c>
      <c r="G33" s="315">
        <v>1.1805000000000001</v>
      </c>
    </row>
    <row r="34" spans="2:7">
      <c r="G34" s="1" t="s">
        <v>3</v>
      </c>
    </row>
    <row r="53" spans="8:10" ht="50.25" customHeight="1"/>
    <row r="54" spans="8:10" ht="50.25" customHeight="1"/>
    <row r="55" spans="8:10" ht="50.25" customHeight="1"/>
    <row r="64" spans="8:10">
      <c r="H64" s="42"/>
      <c r="I64" s="42"/>
      <c r="J64" s="42"/>
    </row>
    <row r="65" spans="8:10">
      <c r="H65" s="42"/>
      <c r="I65" s="42"/>
      <c r="J65" s="42"/>
    </row>
    <row r="66" spans="8:10">
      <c r="H66" s="42"/>
      <c r="I66" s="42"/>
      <c r="J66" s="42"/>
    </row>
    <row r="67" spans="8:10">
      <c r="H67" s="42"/>
      <c r="I67" s="42"/>
      <c r="J67" s="42"/>
    </row>
    <row r="68" spans="8:10">
      <c r="H68" s="42"/>
      <c r="I68" s="42"/>
      <c r="J68" s="42"/>
    </row>
    <row r="69" spans="8:10">
      <c r="H69" s="42"/>
      <c r="I69" s="42"/>
      <c r="J69" s="42"/>
    </row>
  </sheetData>
  <mergeCells count="5">
    <mergeCell ref="B17:E17"/>
    <mergeCell ref="B2:E2"/>
    <mergeCell ref="F2:G2"/>
    <mergeCell ref="B4:D4"/>
    <mergeCell ref="C6:D6"/>
  </mergeCells>
  <phoneticPr fontId="34" type="noConversion"/>
  <pageMargins left="0.8" right="0.38" top="1.1499999999999999" bottom="0.56999999999999995" header="0.5" footer="0.5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7</vt:i4>
      </vt:variant>
    </vt:vector>
  </HeadingPairs>
  <TitlesOfParts>
    <vt:vector size="11" baseType="lpstr">
      <vt:lpstr>ปะหน้า</vt:lpstr>
      <vt:lpstr>สรุปหมวดงาน</vt:lpstr>
      <vt:lpstr>Boq</vt:lpstr>
      <vt:lpstr>คำนวณ Factor F</vt:lpstr>
      <vt:lpstr>factor_table</vt:lpstr>
      <vt:lpstr>Boq!Print_Area</vt:lpstr>
      <vt:lpstr>'คำนวณ Factor F'!Print_Area</vt:lpstr>
      <vt:lpstr>ปะหน้า!Print_Area</vt:lpstr>
      <vt:lpstr>สรุปหมวดงาน!Print_Area</vt:lpstr>
      <vt:lpstr>Boq!Print_Titles</vt:lpstr>
      <vt:lpstr>สรุปหมวดงาน!Print_Titles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เปลี่ยนแปลงรั้วกระทรวง</dc:title>
  <dc:creator>DESIGN &amp; CONSTRUCTION DEVISION</dc:creator>
  <cp:lastModifiedBy>ACER</cp:lastModifiedBy>
  <cp:lastPrinted>2025-12-11T08:13:04Z</cp:lastPrinted>
  <dcterms:created xsi:type="dcterms:W3CDTF">2002-12-20T07:13:25Z</dcterms:created>
  <dcterms:modified xsi:type="dcterms:W3CDTF">2025-12-16T08:24:39Z</dcterms:modified>
</cp:coreProperties>
</file>